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ropbox\ECOM\MOCAT\self-evaluation\"/>
    </mc:Choice>
  </mc:AlternateContent>
  <bookViews>
    <workbookView xWindow="0" yWindow="0" windowWidth="20490" windowHeight="7155" activeTab="2"/>
  </bookViews>
  <sheets>
    <sheet name="Инструкции" sheetId="5" r:id="rId1"/>
    <sheet name="Результаты" sheetId="2" r:id="rId2"/>
    <sheet name="1. Институциональный" sheetId="1" r:id="rId3"/>
    <sheet name="2. Программный" sheetId="3" r:id="rId4"/>
    <sheet name="3. Финансовый" sheetId="4" r:id="rId5"/>
  </sheets>
  <definedNames>
    <definedName name="вопросник" localSheetId="2">'1. Институциональный'!$N$15:$N$18</definedName>
    <definedName name="вопросник" localSheetId="3">'2. Программный'!$N$9:$N$12</definedName>
    <definedName name="вопросник" localSheetId="4">'3. Финансовый'!$L$13:$L$16</definedName>
    <definedName name="ДАНЕТ" localSheetId="2">'1. Институциональный'!$M$16:$M$17</definedName>
    <definedName name="ДАНЕТ" localSheetId="3">'2. Программный'!$M$10:$M$11</definedName>
    <definedName name="ДАНЕТ" localSheetId="4">'3. Финансовый'!$K$14:$K$15</definedName>
    <definedName name="Документы" localSheetId="3">'2. Программный'!$O$11:$O$12</definedName>
    <definedName name="Документы" localSheetId="4">'3. Финансовый'!$M$13:$M$17</definedName>
    <definedName name="Документы">'1. Институциональный'!$O$16:$O$19</definedName>
    <definedName name="Институц" localSheetId="3">'2. Программный'!$P$9:$P$15</definedName>
    <definedName name="Институц" localSheetId="4">'3. Финансовый'!$N$13:$N$19</definedName>
    <definedName name="Институц">'1. Институциональный'!$P$15:$P$20</definedName>
    <definedName name="Финансовая_политика1">'3. Финансовый'!$M$14</definedName>
    <definedName name="Финансовая_политика2">'3. Финансовый'!$M$15</definedName>
    <definedName name="Финансовая_политика3">'3. Финансовый'!$M$16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G2" i="3"/>
  <c r="E2" i="3"/>
  <c r="C2" i="2"/>
  <c r="D2" i="2"/>
  <c r="C12" i="2"/>
  <c r="C6" i="2"/>
  <c r="C9" i="2" l="1"/>
  <c r="D9" i="2" s="1"/>
  <c r="G50" i="1"/>
  <c r="G35" i="2"/>
  <c r="G36" i="2"/>
  <c r="G29" i="2"/>
  <c r="G30" i="2"/>
  <c r="G24" i="2"/>
  <c r="E2" i="4"/>
  <c r="G2" i="1"/>
  <c r="E2" i="1"/>
  <c r="C20" i="2" l="1"/>
  <c r="D20" i="2" s="1"/>
  <c r="C19" i="2"/>
  <c r="C16" i="2"/>
  <c r="D16" i="2" s="1"/>
  <c r="B16" i="2"/>
  <c r="G34" i="2" s="1"/>
  <c r="C15" i="2"/>
  <c r="D15" i="2" s="1"/>
  <c r="C14" i="2"/>
  <c r="D14" i="2" s="1"/>
  <c r="C13" i="2"/>
  <c r="B20" i="2"/>
  <c r="G38" i="2" s="1"/>
  <c r="B19" i="2"/>
  <c r="G37" i="2" s="1"/>
  <c r="E85" i="4"/>
  <c r="E84" i="4"/>
  <c r="E83" i="4"/>
  <c r="H82" i="4"/>
  <c r="E80" i="4"/>
  <c r="E79" i="4"/>
  <c r="E78" i="4"/>
  <c r="H77" i="4"/>
  <c r="I78" i="4" s="1"/>
  <c r="E75" i="4"/>
  <c r="E74" i="4"/>
  <c r="E73" i="4"/>
  <c r="H72" i="4"/>
  <c r="E70" i="4"/>
  <c r="E69" i="4"/>
  <c r="E68" i="4"/>
  <c r="H67" i="4"/>
  <c r="I67" i="4" s="1"/>
  <c r="E65" i="4"/>
  <c r="E64" i="4"/>
  <c r="E63" i="4"/>
  <c r="H62" i="4"/>
  <c r="I62" i="4" s="1"/>
  <c r="E60" i="4"/>
  <c r="E59" i="4"/>
  <c r="E58" i="4"/>
  <c r="H57" i="4"/>
  <c r="I58" i="4" s="1"/>
  <c r="E55" i="4"/>
  <c r="E54" i="4"/>
  <c r="E53" i="4"/>
  <c r="H52" i="4"/>
  <c r="E50" i="4"/>
  <c r="E49" i="4"/>
  <c r="E48" i="4"/>
  <c r="H47" i="4"/>
  <c r="E45" i="4"/>
  <c r="E44" i="4"/>
  <c r="E43" i="4"/>
  <c r="H42" i="4"/>
  <c r="I43" i="4" s="1"/>
  <c r="E40" i="4"/>
  <c r="E39" i="4"/>
  <c r="E38" i="4"/>
  <c r="H37" i="4"/>
  <c r="E35" i="4"/>
  <c r="E34" i="4"/>
  <c r="E33" i="4"/>
  <c r="H32" i="4"/>
  <c r="E30" i="4"/>
  <c r="E29" i="4"/>
  <c r="E28" i="4"/>
  <c r="H27" i="4"/>
  <c r="I28" i="4" s="1"/>
  <c r="I22" i="4"/>
  <c r="H22" i="4"/>
  <c r="H21" i="4"/>
  <c r="I20" i="4"/>
  <c r="H20" i="4"/>
  <c r="H19" i="4"/>
  <c r="H18" i="4"/>
  <c r="I17" i="4"/>
  <c r="H17" i="4"/>
  <c r="I16" i="4"/>
  <c r="H16" i="4"/>
  <c r="I15" i="4"/>
  <c r="H15" i="4"/>
  <c r="O14" i="4"/>
  <c r="H14" i="4"/>
  <c r="B15" i="2"/>
  <c r="G33" i="2" s="1"/>
  <c r="B14" i="2"/>
  <c r="G32" i="2" s="1"/>
  <c r="B13" i="2"/>
  <c r="G31" i="2" s="1"/>
  <c r="G79" i="3"/>
  <c r="G78" i="3"/>
  <c r="G77" i="3"/>
  <c r="J76" i="3"/>
  <c r="G74" i="3"/>
  <c r="G73" i="3"/>
  <c r="G72" i="3"/>
  <c r="J71" i="3"/>
  <c r="G69" i="3"/>
  <c r="G68" i="3"/>
  <c r="G67" i="3"/>
  <c r="J66" i="3"/>
  <c r="G64" i="3"/>
  <c r="G63" i="3"/>
  <c r="G62" i="3"/>
  <c r="J61" i="3"/>
  <c r="G59" i="3"/>
  <c r="G58" i="3"/>
  <c r="G57" i="3"/>
  <c r="J56" i="3"/>
  <c r="K56" i="3" s="1"/>
  <c r="G54" i="3"/>
  <c r="G53" i="3"/>
  <c r="G52" i="3"/>
  <c r="J51" i="3"/>
  <c r="K52" i="3" s="1"/>
  <c r="G49" i="3"/>
  <c r="G48" i="3"/>
  <c r="G47" i="3"/>
  <c r="J46" i="3"/>
  <c r="G44" i="3"/>
  <c r="G43" i="3"/>
  <c r="G42" i="3"/>
  <c r="J41" i="3"/>
  <c r="G39" i="3"/>
  <c r="G38" i="3"/>
  <c r="G37" i="3"/>
  <c r="J36" i="3"/>
  <c r="G34" i="3"/>
  <c r="G33" i="3"/>
  <c r="G32" i="3"/>
  <c r="J31" i="3"/>
  <c r="G29" i="3"/>
  <c r="G28" i="3"/>
  <c r="G27" i="3"/>
  <c r="J26" i="3"/>
  <c r="G24" i="3"/>
  <c r="G23" i="3"/>
  <c r="G22" i="3"/>
  <c r="J21" i="3"/>
  <c r="C18" i="2" l="1"/>
  <c r="D19" i="2"/>
  <c r="K61" i="3"/>
  <c r="D13" i="2"/>
  <c r="K22" i="3"/>
  <c r="K37" i="3"/>
  <c r="K72" i="3"/>
  <c r="Q16" i="1"/>
  <c r="B10" i="2"/>
  <c r="G28" i="2" s="1"/>
  <c r="B9" i="2"/>
  <c r="G27" i="2" s="1"/>
  <c r="B8" i="2"/>
  <c r="G26" i="2" s="1"/>
  <c r="B7" i="2"/>
  <c r="G25" i="2" s="1"/>
  <c r="J93" i="1"/>
  <c r="J88" i="1"/>
  <c r="J83" i="1"/>
  <c r="J78" i="1"/>
  <c r="J73" i="1"/>
  <c r="J68" i="1"/>
  <c r="J63" i="1"/>
  <c r="J58" i="1"/>
  <c r="J53" i="1"/>
  <c r="J48" i="1"/>
  <c r="J43" i="1"/>
  <c r="J38" i="1"/>
  <c r="K30" i="1"/>
  <c r="K31" i="1"/>
  <c r="K32" i="1"/>
  <c r="K33" i="1"/>
  <c r="K29" i="1"/>
  <c r="K26" i="1"/>
  <c r="K24" i="1"/>
  <c r="K22" i="1"/>
  <c r="K19" i="1"/>
  <c r="K18" i="1"/>
  <c r="K17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6" i="1"/>
  <c r="G39" i="1"/>
  <c r="K78" i="1" l="1"/>
  <c r="C8" i="2"/>
  <c r="D8" i="2" s="1"/>
  <c r="K54" i="1"/>
  <c r="K73" i="1"/>
  <c r="K69" i="1"/>
  <c r="C10" i="2"/>
  <c r="D10" i="2" s="1"/>
  <c r="K89" i="1"/>
  <c r="K39" i="1"/>
  <c r="C7" i="2"/>
  <c r="G96" i="1"/>
  <c r="G95" i="1"/>
  <c r="G94" i="1"/>
  <c r="G91" i="1"/>
  <c r="G90" i="1"/>
  <c r="G89" i="1"/>
  <c r="G86" i="1"/>
  <c r="G85" i="1"/>
  <c r="G84" i="1"/>
  <c r="G81" i="1"/>
  <c r="G80" i="1"/>
  <c r="G79" i="1"/>
  <c r="G76" i="1"/>
  <c r="G75" i="1"/>
  <c r="G74" i="1"/>
  <c r="G71" i="1"/>
  <c r="G70" i="1"/>
  <c r="G69" i="1"/>
  <c r="G66" i="1"/>
  <c r="G65" i="1"/>
  <c r="G64" i="1"/>
  <c r="G61" i="1"/>
  <c r="G60" i="1"/>
  <c r="G59" i="1"/>
  <c r="G56" i="1"/>
  <c r="G55" i="1"/>
  <c r="G54" i="1"/>
  <c r="G51" i="1"/>
  <c r="G49" i="1"/>
  <c r="G46" i="1"/>
  <c r="G45" i="1"/>
  <c r="G44" i="1"/>
  <c r="G41" i="1"/>
  <c r="G40" i="1"/>
  <c r="D7" i="2" l="1"/>
</calcChain>
</file>

<file path=xl/sharedStrings.xml><?xml version="1.0" encoding="utf-8"?>
<sst xmlns="http://schemas.openxmlformats.org/spreadsheetml/2006/main" count="505" uniqueCount="276">
  <si>
    <t>Устав организации</t>
  </si>
  <si>
    <t>Миссия и ценности организации</t>
  </si>
  <si>
    <r>
      <t>Положения обо всех избираемых органах управления, которые существуют в организации</t>
    </r>
    <r>
      <rPr>
        <sz val="8"/>
        <color theme="1"/>
        <rFont val="Calibri"/>
        <family val="2"/>
        <charset val="204"/>
        <scheme val="minor"/>
      </rPr>
      <t> </t>
    </r>
  </si>
  <si>
    <r>
      <t>Политика предупреждения</t>
    </r>
    <r>
      <rPr>
        <sz val="8"/>
        <color theme="1"/>
        <rFont val="Calibri"/>
        <family val="2"/>
        <charset val="204"/>
        <scheme val="minor"/>
      </rPr>
      <t> </t>
    </r>
    <r>
      <rPr>
        <sz val="11"/>
        <color theme="1"/>
        <rFont val="Calibri"/>
        <family val="2"/>
        <charset val="204"/>
        <scheme val="minor"/>
      </rPr>
      <t xml:space="preserve"> и урегулирования конфликта интересов</t>
    </r>
  </si>
  <si>
    <t>Стратегический план, актуальный на момент самооценки</t>
  </si>
  <si>
    <t>Операционный план по всем направлениям деятельности организации, актуальный на момент самооценки</t>
  </si>
  <si>
    <t>План мониторинга и оценки по всем направлениям деятельности организации</t>
  </si>
  <si>
    <t>Периодический отчет о деятельности организации (годовой)</t>
  </si>
  <si>
    <t>Организационная структура (схема-органограма), которая отражает структурные подразделения и сотрудников, систему подчинения и взаимодействия между ними</t>
  </si>
  <si>
    <t>Положения о структурных подразделениях и должностные инструкции для всех сотрудников</t>
  </si>
  <si>
    <t>Штатное расписание и шкала оплаты труда в соответствии с должностью</t>
  </si>
  <si>
    <t>Административные процедуры, которые включают описание принятие решений, внутренние коммуникации, использования ресурсов организации</t>
  </si>
  <si>
    <t>Кадровая политика, которая включает процедуры набора персонала, приема на работу, систему оценки</t>
  </si>
  <si>
    <t>План и программы обучения персонала</t>
  </si>
  <si>
    <t>Политика охраны труда и безопасности</t>
  </si>
  <si>
    <t>Политика по работе с волонтерами</t>
  </si>
  <si>
    <t>Политика равных возможностей и противодействия дискриминации</t>
  </si>
  <si>
    <t>Гендерная политика</t>
  </si>
  <si>
    <t>ДА</t>
  </si>
  <si>
    <t>НЕТ</t>
  </si>
  <si>
    <t>Да, данный документ существует</t>
  </si>
  <si>
    <t>Частично, этот пункт включен в другой документ</t>
  </si>
  <si>
    <t>NA</t>
  </si>
  <si>
    <t>Орган управления отсутствует или существует «на бумаге» (не проводит встречи).</t>
  </si>
  <si>
    <t>Какие функции исполняет орган управления?</t>
  </si>
  <si>
    <t>Орган управления обсуждает и принимает решения, которые был подготовлены и представлены менеджментом организации.</t>
  </si>
  <si>
    <t>Орган управления принимает активное участие в формировании и реализации стратегии организации и содействует привлечению ресурсов.</t>
  </si>
  <si>
    <t>Как в организации разделены полномочия между органом управления и менеджмента?</t>
  </si>
  <si>
    <t>Орган управления и менеджмент фактически состоят из одних и тех же людей, разделения полномочий на существует.</t>
  </si>
  <si>
    <t>В соответствии с документами орган управления имеет отдельные полномочия относительно права голоса, контроля и управления.</t>
  </si>
  <si>
    <t>Роли и функции органа управления и менеджмента четко определены и задокументированы, применяются на практике.</t>
  </si>
  <si>
    <t>Каким образом регулируются ситуации конфликта интересов?</t>
  </si>
  <si>
    <t>Орган управления состоит из персонала и/ или членов семьи персонала</t>
  </si>
  <si>
    <t>Организация имеет прописанную политику конфликта интересов, но она практически не применяется на практике.</t>
  </si>
  <si>
    <t>Политика конфликта интересов задокументирована и  применяется на практике</t>
  </si>
  <si>
    <t>Каким образом программы и деятельность организации помогают достичь миссии организации?</t>
  </si>
  <si>
    <t>Стратегия и программы организации не соответствуют миссии.</t>
  </si>
  <si>
    <t>В организации реализуются программы, которые частично базируются на миссии.</t>
  </si>
  <si>
    <t>Стратегия и все программы организации полностью совпадают с миссией.</t>
  </si>
  <si>
    <t xml:space="preserve">Как организация отчитывается о своей деятельности? </t>
  </si>
  <si>
    <t>Организация не готовит годовой отчет о своей деятельности.</t>
  </si>
  <si>
    <t>Организация готовит и подает отчеты донорам, но не готовит общий ежегодный отчет.</t>
  </si>
  <si>
    <t>Организация готовит и публикует ежегодный отчет о своей работе, а также подает отчеты по требованию других организаций (в том числе, донорам).</t>
  </si>
  <si>
    <t>Какую роль играет стратегический план в организации?</t>
  </si>
  <si>
    <t>Стратегический план не разрабатывался/ не пересматривался за последние 2 года.</t>
  </si>
  <si>
    <t>Стратегический план существует как документ, но не является основой деятельности организации.</t>
  </si>
  <si>
    <t>Актуальный на момент оценки стратегический план соответствует миссии организации и служит основой для разработки программ, привлечения ресурсов и построения внешних связей.</t>
  </si>
  <si>
    <t>Каким образом организация осуществляет управление программами?</t>
  </si>
  <si>
    <t>Планирование программ не проводится.</t>
  </si>
  <si>
    <t>Планирование программ проводится исключительно в рамках проектной деятельности по требованию и при помощи инструментов донора.</t>
  </si>
  <si>
    <t>Организация самостоятельно осуществляет полный цикл планирования своих программ, включая оценку ситуации, разработку плана и систему мониторинга и оценки.</t>
  </si>
  <si>
    <t>Каким образом организационная структура отражает задачи и уровни полномочий всех сотрудников и структурных подразделений?</t>
  </si>
  <si>
    <t>Схемы организационной структуры не существует, сотрудники ситуативно знают свои задания.</t>
  </si>
  <si>
    <t>Организационная структура частично описывает деятельность организации, например, по отдельным проектам, сотрудники в целом знают свои обязанности, однако им часто приходится выполнять чужие работы.</t>
  </si>
  <si>
    <t>Организационная структура задокументирована, отображает четкие границы полномочий, ответственности и взаимодействия по всем направлениям деятельности организации.</t>
  </si>
  <si>
    <r>
      <t>Каким образом регламентируется система принятия решения и внутренняя коммуникация 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организации?</t>
    </r>
  </si>
  <si>
    <t>Принятие решений и коммуникация осуществляется ситуативно, нет задокументированных административных политик и процедур.</t>
  </si>
  <si>
    <t>Существуют некоторые задокументированные административные политики и процедуры по отдельным аспектам.</t>
  </si>
  <si>
    <t>Политики и процедуры по всем аспектам деятельности организации применяются на практике  и задокументированы (как набор административных политик или сводное пособие сотрудника).</t>
  </si>
  <si>
    <t>Каким образом происходит принятие решений в организации?</t>
  </si>
  <si>
    <t>Принятие решений осуществляется узким кругом лиц (высшим менеджментом и/ или органом управления)  ситуативно, в соответствии с потребностью.</t>
  </si>
  <si>
    <t>Для принятия некоторых решений приглашаются члены организации, персонал, но система принятия решений не задокументирована.</t>
  </si>
  <si>
    <t>В организации существует и применяется на практике задокументированный механизм/ процедура инициирования вопроса, обсуждения, принятия решения и ответственности за его исполнение.</t>
  </si>
  <si>
    <t>Каким образом организация осуществляется кадровая политика  в организации?</t>
  </si>
  <si>
    <t>В организации применяются некоторые кадровые процедуры.</t>
  </si>
  <si>
    <t>Применяются основные кадровые процедуры, которые требуются в соответствии с национальным законодательством.</t>
  </si>
  <si>
    <t>Организация проводит  собственную кадровую политику, которая соответствует национальному законодательству  и включает процедуры набора персонала, его оценку, обучение, а также этические нормы (например, равных возможностей, гендерные вопросы, предупреждение злоупотреблений).</t>
  </si>
  <si>
    <t>Каким образом осуществляется оценка и обучение персонала?</t>
  </si>
  <si>
    <t>Регулярная оценка персонала не проводится, обучения персонала проходит ситуативно, с использованием внешних возможностей.</t>
  </si>
  <si>
    <t>Проводится периодическая оценка персонала, но система повышения квалификации и обучения не создана.</t>
  </si>
  <si>
    <t>В организации существует задокументированная система оценки персонала, их потребностей в обучении, а также план обучающих программ (как собственных, так и внешних).</t>
  </si>
  <si>
    <t>Выберите вариант ответа</t>
  </si>
  <si>
    <t>Самооценка организационного развития ЕКАТ</t>
  </si>
  <si>
    <t>Раздел 1. Институциональный компонент</t>
  </si>
  <si>
    <t>1.1. Чек-лист</t>
  </si>
  <si>
    <t>Основные понятия:</t>
  </si>
  <si>
    <t>Дата проведения самооценки</t>
  </si>
  <si>
    <r>
      <rPr>
        <b/>
        <sz val="9"/>
        <color theme="1"/>
        <rFont val="Calibri"/>
        <family val="2"/>
        <charset val="204"/>
        <scheme val="minor"/>
      </rPr>
      <t>Органы управления</t>
    </r>
    <r>
      <rPr>
        <sz val="9"/>
        <color theme="1"/>
        <rFont val="Calibri"/>
        <family val="2"/>
        <charset val="204"/>
        <scheme val="minor"/>
      </rPr>
      <t xml:space="preserve"> – наивысшие органы управления организацией, которые уполномочены принимать решения о создании или ликвидации организации, формирование миссии, утверждение стратегического плана, другие вопросы. Как правило, органы управления формируются из числа членов организации и/или привлеченных лиц путем проведения выборов, работа в органах управления осуществляется на безоплатной основе. 
Примеры органов управления – Общее собрание членов организации, Правление/ Координационный совет/ Президиум, Наблюдательный/ Совещательный совет, Ревизионная/ Контрольная комиссия.</t>
    </r>
  </si>
  <si>
    <r>
      <rPr>
        <b/>
        <sz val="9"/>
        <color theme="1"/>
        <rFont val="Calibri"/>
        <family val="2"/>
        <charset val="204"/>
        <scheme val="minor"/>
      </rPr>
      <t xml:space="preserve">Органы менеджмента </t>
    </r>
    <r>
      <rPr>
        <sz val="9"/>
        <color theme="1"/>
        <rFont val="Calibri"/>
        <family val="2"/>
        <charset val="204"/>
        <scheme val="minor"/>
      </rPr>
      <t>– отдельные лица или структурные подразделения, которые исполняют решения высших органов управления, подчиняются им, принимают тактические и операционные решения, управляют повседневной деятельностью организации. Формируются из специалистов, которые работают на оплачиваемой основе. Примеры органом менеджмента – Исполнительный директор/ директорат, менеджеры высшего и среднего уровня, департаменты/ отделы/ команды по различным направлениям деятельности.</t>
    </r>
  </si>
  <si>
    <r>
      <rPr>
        <b/>
        <sz val="9"/>
        <color theme="1"/>
        <rFont val="Calibri"/>
        <family val="2"/>
        <charset val="204"/>
        <scheme val="minor"/>
      </rPr>
      <t>Конфликт интересов</t>
    </r>
    <r>
      <rPr>
        <sz val="9"/>
        <color theme="1"/>
        <rFont val="Calibri"/>
        <family val="2"/>
        <charset val="204"/>
        <scheme val="minor"/>
      </rPr>
      <t xml:space="preserve">  – это ситуация, при которой личная заинтересованность человека может повлиять на процесс принятия решений и тем самым нанести ущерб организации. 
</t>
    </r>
    <r>
      <rPr>
        <b/>
        <sz val="9"/>
        <color theme="1"/>
        <rFont val="Calibri"/>
        <family val="2"/>
        <charset val="204"/>
        <scheme val="minor"/>
      </rPr>
      <t>Политика конфликта интересов</t>
    </r>
    <r>
      <rPr>
        <sz val="9"/>
        <color theme="1"/>
        <rFont val="Calibri"/>
        <family val="2"/>
        <charset val="204"/>
        <scheme val="minor"/>
      </rPr>
      <t xml:space="preserve"> – документ, который определяет ситуации конфликта интересов и необходимые меры по их предупреждению или решению. </t>
    </r>
  </si>
  <si>
    <r>
      <rPr>
        <b/>
        <sz val="9"/>
        <color theme="1"/>
        <rFont val="Calibri"/>
        <family val="2"/>
        <charset val="204"/>
        <scheme val="minor"/>
      </rPr>
      <t>Система отчетности в неправительственной организации</t>
    </r>
    <r>
      <rPr>
        <sz val="9"/>
        <color theme="1"/>
        <rFont val="Calibri"/>
        <family val="2"/>
        <charset val="204"/>
        <scheme val="minor"/>
      </rPr>
      <t xml:space="preserve">  – включает ряд отчетов, которые отражают все аспекты организации, в том числе, программы и финансы.
Отчеты бывают обязательные (подаются по требованию донора, фискальных органов и т.д.) или добровольные (готовятся по инициативе организации). Отчеты могут быть публичные или для внутреннего использования.
</t>
    </r>
    <r>
      <rPr>
        <b/>
        <sz val="9"/>
        <color theme="1"/>
        <rFont val="Calibri"/>
        <family val="2"/>
        <charset val="204"/>
        <scheme val="minor"/>
      </rPr>
      <t xml:space="preserve">Годовой отчет </t>
    </r>
    <r>
      <rPr>
        <sz val="9"/>
        <color theme="1"/>
        <rFont val="Calibri"/>
        <family val="2"/>
        <charset val="204"/>
        <scheme val="minor"/>
      </rPr>
      <t xml:space="preserve"> –  публичный документ организации, который информирует клиентов, сотрудников, партнеров и любые заинтересованные стороны о  том, как организация реализует свою миссию, достижения, основная финансовая информация. Подготовка годового отчета, является «золотым стандартом» деятельности любой неправительственной организации. </t>
    </r>
  </si>
  <si>
    <t>1.2. Вопросы</t>
  </si>
  <si>
    <t>Устав</t>
  </si>
  <si>
    <t>Стратегический план</t>
  </si>
  <si>
    <t>Административные процедуры</t>
  </si>
  <si>
    <t>Кадровая политика</t>
  </si>
  <si>
    <t>Список документов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</si>
  <si>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</si>
  <si>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</si>
  <si>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</si>
  <si>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</si>
  <si>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</si>
  <si>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</si>
  <si>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</si>
  <si>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</si>
  <si>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</si>
  <si>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</si>
  <si>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</si>
  <si>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</si>
  <si>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Категория</t>
  </si>
  <si>
    <t>Категории</t>
  </si>
  <si>
    <t>значение</t>
  </si>
  <si>
    <t>Значение 2</t>
  </si>
  <si>
    <t>1.1. Органы управления</t>
  </si>
  <si>
    <t>1.2. Стратегическое планирование</t>
  </si>
  <si>
    <t>1.3. Организационная структура менеджмента</t>
  </si>
  <si>
    <t>1.4. Операционное планирование</t>
  </si>
  <si>
    <t>1.5. Процесс принятия решений</t>
  </si>
  <si>
    <t>1.6. Управление персоналом</t>
  </si>
  <si>
    <t>Итого:</t>
  </si>
  <si>
    <t>итого</t>
  </si>
  <si>
    <t>Раздел 2. Программный компонент</t>
  </si>
  <si>
    <t>2.1. Чек-лист</t>
  </si>
  <si>
    <t>Стратегия/ план адвокационной деятельности</t>
  </si>
  <si>
    <t>Стратегия построения внешних связей и партнерства организации</t>
  </si>
  <si>
    <t>Медиа-стратегия</t>
  </si>
  <si>
    <t xml:space="preserve">Стандарты/ протоколы оказания услуг </t>
  </si>
  <si>
    <t>Система управления качеством</t>
  </si>
  <si>
    <t>Маркетинговые исследования потребностей целевых групп организации</t>
  </si>
  <si>
    <t>Система отчетности по услугам, в том числе первичная отчетность и ее обобщение</t>
  </si>
  <si>
    <t>2.1.</t>
  </si>
  <si>
    <t>Каким образом организация осуществляет адвокационную деятельность?</t>
  </si>
  <si>
    <t>Стратегии адвокационной деятельности нет, но организация ситуативно проводит адвокационные мероприятия в ответ на возникающие проблемы.</t>
  </si>
  <si>
    <t>Планируются некоторые адвокационный активности, которые в целом соответствуют стратегическому плану.</t>
  </si>
  <si>
    <t>Организация имеет долгосрочную стратегию адвокации, которая основывается на стратегическом плане, учитывает анализ внешней среды и политики.</t>
  </si>
  <si>
    <t>2.1. Адвокация</t>
  </si>
  <si>
    <t>2.2. Мобилизация сообщества</t>
  </si>
  <si>
    <t>2.3. Внешние связи</t>
  </si>
  <si>
    <t>2.2.</t>
  </si>
  <si>
    <t>Каким образом осуществляется аналитическая деятельность как компонент адвокационной стратегии?</t>
  </si>
  <si>
    <t>Организация самостоятельно не проводит исследования и анализ, но иногда использует данные исследований из других источников.</t>
  </si>
  <si>
    <t>Организация иногда проводит оценку и анализ политики, внешней среды и использует эти данные для адвокации.</t>
  </si>
  <si>
    <t>Организация регулярно проводит постоянный мониторинг внешней среды, анализ политики и вносит коррективы в свою стратегию адвокации.</t>
  </si>
  <si>
    <t>2.3.</t>
  </si>
  <si>
    <t>Как организация сотрудничает с другими организациями для реализации кампаний по адвокации?</t>
  </si>
  <si>
    <t>Организация не участвует в партнерствах / коалициях и альянсах по адвокации.</t>
  </si>
  <si>
    <t>Организация инициирует и занимает лидерскую позицию в партнерствах / коалициях и альянсах с целью адвокации.</t>
  </si>
  <si>
    <t>2.4.</t>
  </si>
  <si>
    <t>Каким образом организация осуществляет мобилизацию ЛГБТ-сообщества?</t>
  </si>
  <si>
    <t>Организация не осуществляет мобилизацию сообщества.</t>
  </si>
  <si>
    <t>Организация периодически контактирует с сообществом, преимущественно в процессе предоставления услуг.</t>
  </si>
  <si>
    <t>Организация имеет механизмы взаимодействия с сообществом (методы и каналы информирования сообщества и получения обратной связи), учитывает их предложения в процессе своего планирования и принятия решений.</t>
  </si>
  <si>
    <t>2.5.</t>
  </si>
  <si>
    <t>Как организация взаимодействует с ЛГБТ организациями?</t>
  </si>
  <si>
    <t>Организация не сотрудничает с ЛГБТ-организациями.</t>
  </si>
  <si>
    <t>Организация входит в состав объединений и сетей и / или участвует в реализации совместных проектов.</t>
  </si>
  <si>
    <t>Организация участвует и занимает лидирующую позицию в деятельности объединений и сетей, инициирует совместные проекты и кампании</t>
  </si>
  <si>
    <t>2.6.</t>
  </si>
  <si>
    <t>Каким образом организация строит систему своих внешних связей?</t>
  </si>
  <si>
    <t>Организация не занимается продвижением своей деятельности, нет четкой стратегии построения внешних связей.</t>
  </si>
  <si>
    <t>Планируются некоторые мероприятия по взаимодействию с отдельными заинтересованными сторонами</t>
  </si>
  <si>
    <t>Разработан и внедряется план / стратегия построения внешних связей, который различает разные виды партнерства/взаимодействия с разными заинтересованными сторонами и способствует достижению миссии и стратегических целей организации.</t>
  </si>
  <si>
    <t>2.7.</t>
  </si>
  <si>
    <t>Как организация взаимодействует с органами власти и государственными структурами?</t>
  </si>
  <si>
    <t>Организация не взаимодействует с органами власти и государственными структурами в рамках реализации своих программ.</t>
  </si>
  <si>
    <t>Организация эпизодически поддерживает отношения с органами власти и государственными структурами.</t>
  </si>
  <si>
    <t>Организация активно принимает участие в политическом диалоге с органами власти и государственными структурами.</t>
  </si>
  <si>
    <t>Организация  получает ресурсы от донорских организаций, но не участвует в других видах сотрудничества.</t>
  </si>
  <si>
    <t>Как организация взаимодействует с международными организациями и донорами?</t>
  </si>
  <si>
    <t>2.8.</t>
  </si>
  <si>
    <t>2.4. Менеджмент услуг</t>
  </si>
  <si>
    <t>Организацию построила партнерские отношений с некоторыми международными организациями и донорами, ее приглашают на консультации и обсуждение стратегий.</t>
  </si>
  <si>
    <t xml:space="preserve">Организация построила долгосрочные партнерские отношения с ключевыми международными организациями и донорами, и играет важную роль в обсуждении стратегий и инициатив доноров. </t>
  </si>
  <si>
    <t>Как в организации осуществляется менеджмент услуг?</t>
  </si>
  <si>
    <t>В организации нет задокументированных процедур / протоколов / стандартов оказания услуг.</t>
  </si>
  <si>
    <t>Организация задокументировала и  применяет процедуры / протоколы / стандарты  для некоторых услуг.</t>
  </si>
  <si>
    <t>Организация внедрила систему управления качеством услуг, которая включает процедуры / протоколы / стандарты, оценку их внедрения и улучшение качества.</t>
  </si>
  <si>
    <t>2.9.</t>
  </si>
  <si>
    <t>2.10.</t>
  </si>
  <si>
    <t>Как организация определяет потребности своей целевой аудитории / клиентов?</t>
  </si>
  <si>
    <t>Организация в общих чертах знает характеристики и потребности своей целевой аудитории / клиентов.</t>
  </si>
  <si>
    <t>Организация имеет некоторые механизмы / процедуры для изучения и реагирования на потребности своей целевой аудитории / клиентов.</t>
  </si>
  <si>
    <t>Организация разработала и внедрила систему изучении целевой аудитории / клиентов и обратной связи, использует собранную информацию для корректировки своих программ</t>
  </si>
  <si>
    <r>
      <rPr>
        <b/>
        <sz val="9"/>
        <color theme="1"/>
        <rFont val="Calibri"/>
        <family val="2"/>
        <charset val="204"/>
        <scheme val="minor"/>
      </rPr>
      <t>Консолидированный бюджет –</t>
    </r>
    <r>
      <rPr>
        <sz val="9"/>
        <color theme="1"/>
        <rFont val="Calibri"/>
        <family val="2"/>
        <charset val="204"/>
        <scheme val="minor"/>
      </rPr>
      <t xml:space="preserve"> план всех доходов и ожидаемых расходов, которые необходимы для выполнения стратегического плана организации. Консолидированный бюджет составляется как минимум на год, включает в себя расчетные прямые и административные расходы по всем направлениям деятельности организации. Бюджеты отдельных проектов включаются в консолидированный бюджет организации в части подтверждённых доходов  и расходов. Кроме того, рассчитывается дефицит/ профицит бюджета, как разница между суммой дохода и расхода. </t>
    </r>
  </si>
  <si>
    <r>
      <t xml:space="preserve">Общий финансовый отчет  – </t>
    </r>
    <r>
      <rPr>
        <sz val="9"/>
        <color theme="1"/>
        <rFont val="Calibri"/>
        <family val="2"/>
        <charset val="204"/>
        <scheme val="minor"/>
      </rPr>
      <t xml:space="preserve">публичный документ организации о всех доходах и расходах за отчетный период (как правило за 1 год). Рекомендуется, чтобы финансовый отчет был частью общего годового отчета (смотри Раздел 1, часть 1.2). Степень детализации доходов и расходов определяет организация на свое усмотрение. </t>
    </r>
  </si>
  <si>
    <t>3.1. Чек-лист</t>
  </si>
  <si>
    <t>Финансовая политика, которая освещает вопросы планирования, учета, отчетности финансовых ресурсов, авторизацию платежей</t>
  </si>
  <si>
    <t>Бухгалтерское программное обеспечение</t>
  </si>
  <si>
    <t>Процедуры инвентаризации</t>
  </si>
  <si>
    <t>Политика экономии / оптимизации расходов</t>
  </si>
  <si>
    <t>Процедуры конкурентных закупок</t>
  </si>
  <si>
    <t>Консолидированный бюджет по всем направлениям деятельности организации, как расходная, так и доходная части</t>
  </si>
  <si>
    <t>Финансовый отчет</t>
  </si>
  <si>
    <t>Аудиторский отчет</t>
  </si>
  <si>
    <t>Стратегия привлечения ресурсов / фандрейзинга</t>
  </si>
  <si>
    <t>3.1. Финансовый менеджмент</t>
  </si>
  <si>
    <t>3.2. Привлечение ресурсов</t>
  </si>
  <si>
    <t>2.2. Вопросы</t>
  </si>
  <si>
    <t>3.1.</t>
  </si>
  <si>
    <t>Как организован финансовый менеджмент в организации?</t>
  </si>
  <si>
    <t>Организация ведет бухгалтерский учет в соответствии с минимальными требованиями национального законодательства.</t>
  </si>
  <si>
    <t>Организация ведет бухгалтерский учет и имеет некоторые финансовые процедуры по отдельным аспектам (например, авторизация платежей, внутренняя отчетность и т. д.).</t>
  </si>
  <si>
    <t>Организация разработала и внедрила финансовую политику, которая включает все аспекты финансового менеджмента, в том числе планирование, расходы, учет и отчетность.</t>
  </si>
  <si>
    <t>3.2.</t>
  </si>
  <si>
    <t>Как происходит планирование бюджета организации?</t>
  </si>
  <si>
    <t>Организация ведет планирование по отдельным бюджетам проектов, консолидированный бюджет не составляется.</t>
  </si>
  <si>
    <t>Организация ведет планирование бюджетов проектов, анализирует и обобщает их в части административных расходов (частично консолидирует бюджет).</t>
  </si>
  <si>
    <t xml:space="preserve">Организация на основе стратегического плана составляет консолидированный бюджет организации, включающий расходы и доходы, как подтвержденные, так и потенциальные. </t>
  </si>
  <si>
    <t>3.3.</t>
  </si>
  <si>
    <t>Как осуществляется финансовая отчетность в организации?</t>
  </si>
  <si>
    <t>Организация составляет и подает минимально необходимые финансовые отчеты в соответствии с требованиями доноров и национального законодательства</t>
  </si>
  <si>
    <t>Организация кроме необходимых финансовых отчетов, составляет и обнародует общий финансовый отчет о доходах и расходах (на пример как часть годового отчета)</t>
  </si>
  <si>
    <t>Организация составляет общий и необходимые финансовые отчеты, а также регулярно проводит внешний и внутренний финансовый аудит</t>
  </si>
  <si>
    <t>3.4.</t>
  </si>
  <si>
    <t>Как привлекаются ресурсы для деятельности организации?</t>
  </si>
  <si>
    <t>Организация привлекает ресурсы ситуативно, не имеет фандрайзинговой стратегии</t>
  </si>
  <si>
    <t>Организация ищет ресурсы, подает проекты разным донорам, но не имеет четкой, задокументированной фандрайзинговой стратегии</t>
  </si>
  <si>
    <t>Организация осуществляет постоянное привлечение ресурсов на основе фандрайзинговой стратегии, которая базируется на стратегическом плане.</t>
  </si>
  <si>
    <t>3.5.</t>
  </si>
  <si>
    <t>Как организация диверсифицирует ресурсы?</t>
  </si>
  <si>
    <t>Организация зависит от 1-2 источников доходов / доноров</t>
  </si>
  <si>
    <t>Организация одновременно получает ресурсы из 3-5 источников / доноров</t>
  </si>
  <si>
    <t>Организация одновременно получает ресурсы более чем из 5 источников / доноров или сумма средств из каждого не превышает 20% от общего бюджета организации</t>
  </si>
  <si>
    <t>Название организации</t>
  </si>
  <si>
    <t>Инструкции:</t>
  </si>
  <si>
    <t>ОСНОВНЫЕ ПОНЯТИЯ:</t>
  </si>
  <si>
    <t>Стратегия внешних связей</t>
  </si>
  <si>
    <t>Финансовая политика</t>
  </si>
  <si>
    <t>Годовой отчет</t>
  </si>
  <si>
    <t>Раздел 3. Финансовый компонент</t>
  </si>
  <si>
    <t xml:space="preserve">Желтый </t>
  </si>
  <si>
    <t>Зеленый</t>
  </si>
  <si>
    <t xml:space="preserve">Красный </t>
  </si>
  <si>
    <t>Органы управления отсутствуют или не играют роли в руководстве организацией</t>
  </si>
  <si>
    <t>Орган управления выполняют некоторые функции руководства, но их полномочия с менеджментом не разделены</t>
  </si>
  <si>
    <t>Система управления в организации работает надлежащим образом</t>
  </si>
  <si>
    <t xml:space="preserve">Стратегическое планирование отсутствует. </t>
  </si>
  <si>
    <t>В организации проводится применяются некоторые элементы стратегического планирования</t>
  </si>
  <si>
    <t>Деятельность организации построена на достижении миссии и целей стратегического плана.</t>
  </si>
  <si>
    <t>1.3. Менеджмент и принятие решений</t>
  </si>
  <si>
    <t>1.4. Управление персоналом</t>
  </si>
  <si>
    <t>Менеджмент в организации осуществляется ситуативно, отсутствуют ключевые процедуры</t>
  </si>
  <si>
    <t>Существует отдельные элементы организационной структуры и менеджмента (например, по некоторым проектам)</t>
  </si>
  <si>
    <t xml:space="preserve">Менеджмент в организации осуществляется на основании четкой организационной структуры и внутренних политик </t>
  </si>
  <si>
    <t>Работа с персоналом не ведется или ведется в соответствии с  минимальными требованиями законодательства.</t>
  </si>
  <si>
    <t>Применяются основные кадровые процедуры и периодическое обучения персонала</t>
  </si>
  <si>
    <t>В организации существует комплексная кадровая политика, включающая систему оценки персонала и повышения квалификации.</t>
  </si>
  <si>
    <t>Организация может эпизодически проводить адвокационную деятельность, но отсутствует общая стратегия</t>
  </si>
  <si>
    <t>Организация принимает проводит адвокационные кампании в ответ на актуальные проблемы</t>
  </si>
  <si>
    <t>Организация реализует долгосрочную стратегию адвокации для достижения системных изменений</t>
  </si>
  <si>
    <t>Организация не занимается мобилизацией сообщества</t>
  </si>
  <si>
    <t>Организация имеет контакты с представителями сообщества, преимущественно в процессе оказания услуг</t>
  </si>
  <si>
    <t>Организация работает с представителями сообщества и поддерживает их инициативы</t>
  </si>
  <si>
    <t>Организация поддерживает минимальные внешние контакты с органами власти и партнерами</t>
  </si>
  <si>
    <t>Организация наладила контакты с органами власти и партнерами для решения ситуативных вопросов</t>
  </si>
  <si>
    <t>Организация имеет долгосрочную стратегию внешних связей, занимает лидирующую позицию среди стейкхолдеров</t>
  </si>
  <si>
    <t>Менеджмент услуг в организации отсутствует или реализуется на минимальном уровне (например, в отдельных проектах по требованиям донора)</t>
  </si>
  <si>
    <t>Организация имеет протоколы/ стандарты оказания услуг и изучает потребности своей целевой группы</t>
  </si>
  <si>
    <t>Организация применяет маркетинговые подходы и  имеет  систему управления качеством услуг</t>
  </si>
  <si>
    <t>Система финансового менеджмента отсутствует или же осуществляется по некоторым проектам, ведется бухгалтерский учет</t>
  </si>
  <si>
    <t>Внедрены некоторые элементы финансового менеджмента, планирование бюджета ведется по проектам</t>
  </si>
  <si>
    <t>Организация имеет систему финансового менеджмента, составляет консолидированный бюджет и проводит аудит</t>
  </si>
  <si>
    <t>Организация привлекает ресурсы ситуативно, зависит от 1-2 источников дохода</t>
  </si>
  <si>
    <t>Организация постоянно ищет ресурсы, но не имеет стратегии</t>
  </si>
  <si>
    <t>Организация диверсифицировала свои ресурсы и прилекает их в соответствии с задачами стратегического плана</t>
  </si>
  <si>
    <t>1. Институциональный компонент</t>
  </si>
  <si>
    <t>2. Программный компонент</t>
  </si>
  <si>
    <t>3. Финансовый компонент</t>
  </si>
  <si>
    <t>Результаты самооценки</t>
  </si>
  <si>
    <t>Что это?</t>
  </si>
  <si>
    <t>Для чего проводить самооценку?</t>
  </si>
  <si>
    <t>Самооценка позволит вашей команде определить сильные и слабые стороны организации, а также перспективы для усиления потенциала. Это возможность для вашей команды проанализировать текущее состояние ключевых систем и увидеть перспективы развития.</t>
  </si>
  <si>
    <t>Как проводить самооценку?</t>
  </si>
  <si>
    <r>
      <rPr>
        <b/>
        <sz val="11"/>
        <color theme="1"/>
        <rFont val="Calibri"/>
        <family val="2"/>
        <charset val="204"/>
        <scheme val="minor"/>
      </rPr>
      <t xml:space="preserve">Шаг 1. </t>
    </r>
    <r>
      <rPr>
        <sz val="11"/>
        <color theme="1"/>
        <rFont val="Calibri"/>
        <family val="2"/>
        <charset val="204"/>
        <scheme val="minor"/>
      </rPr>
      <t>Формирование команды самооценки. В состав команды самооценки рекомендуется включить руководство организации (члены органов управления и высшего менеджмента), а также сотрудников среднего звена, которые отвечают за различные направления деятельности (например, оказание услуг, адвокация, финансовый менеджмент и т.д.). Количество участников самооценки может быть от 3 до 7 человек, в зависимости от размера вашей организации.</t>
    </r>
  </si>
  <si>
    <r>
      <rPr>
        <b/>
        <sz val="11"/>
        <color theme="1"/>
        <rFont val="Calibri"/>
        <family val="2"/>
        <charset val="204"/>
        <scheme val="minor"/>
      </rPr>
      <t>Шаг 3.</t>
    </r>
    <r>
      <rPr>
        <sz val="11"/>
        <color theme="1"/>
        <rFont val="Calibri"/>
        <family val="2"/>
        <charset val="204"/>
        <scheme val="minor"/>
      </rPr>
      <t xml:space="preserve"> Обсуждение результатов самооценки. По результатам заполнения анкеты и чек-листа будет сформирован отчет по самооценке в котором будет указано цветом состояние компонентов организационного развития: зеленый – все отлично, желтый – следует обратить внимание, красный – требуется развитие потенциала. (вкладка Результаты). Команда самооценки изучает отчет самооценки и обсуждает результаты. Рекомендуется следующий порядок обсуждения: сначала обговорить и сравнить состояние 3 основных компонентов организационного развития, затем по очереди проанализировать каждый из компонентов. Отметьте все сильные стороны организации, затем запишите список проблемных сфер.</t>
    </r>
  </si>
  <si>
    <r>
      <rPr>
        <b/>
        <sz val="11"/>
        <color theme="1"/>
        <rFont val="Calibri"/>
        <family val="2"/>
        <charset val="204"/>
        <scheme val="minor"/>
      </rPr>
      <t xml:space="preserve">Шаг 4. </t>
    </r>
    <r>
      <rPr>
        <sz val="11"/>
        <color theme="1"/>
        <rFont val="Calibri"/>
        <family val="2"/>
        <charset val="204"/>
        <scheme val="minor"/>
      </rPr>
      <t xml:space="preserve">Планирование мероприятий по развитию организационного потенциала. Встречу по планированию организационного развития рекомендуется проводить в течении 1-3 дней после самооценки. Для планирования организационного развития могут быть привлечены другие люди (члены организации, сотрудники, внешние эксперты), которые не принимали участие в самооценке, но которые имеют экспертизу и знания по выявленным проблемным вопросам. Обсудите, какие проблемные аспекты организационного развития требуют приоритетного внимания и действия (в течении следующего месяца, квартала, года), какие ресурсы необходимы для этого. Составьте план организационного развития </t>
    </r>
  </si>
  <si>
    <t xml:space="preserve">Впишите название </t>
  </si>
  <si>
    <t>Впишите дату</t>
  </si>
  <si>
    <t>Инструмент самооценки организационного развития ЕCАТ</t>
  </si>
  <si>
    <t xml:space="preserve">Инструмент самооценки организационного развития ЕCАТ – это:
1) анкета, которая содержит вопросы об основных компонентах организационного потенциала вашей организации: институциональный, программный и финансовый, 
2) чек-лист ключевых документов, которые регулируют различные аспекты деятельности организации.  </t>
  </si>
  <si>
    <t>Организация иногда принимает участие в партнерствах / коалициях и альянсах для совместной адвокационной деятельности.</t>
  </si>
  <si>
    <r>
      <rPr>
        <b/>
        <sz val="11"/>
        <color theme="1"/>
        <rFont val="Calibri"/>
        <family val="2"/>
        <charset val="204"/>
        <scheme val="minor"/>
      </rPr>
      <t>Шаг 2.</t>
    </r>
    <r>
      <rPr>
        <sz val="11"/>
        <color theme="1"/>
        <rFont val="Calibri"/>
        <family val="2"/>
        <charset val="204"/>
        <scheme val="minor"/>
      </rPr>
      <t xml:space="preserve"> Заполнение анкеты самооценки. Команда самооценки собирается вместе и отвечает на вопросы анкеты, заполняет чек-лист. Каждый участник команды самооценки высказывает мнение с точки зрения своей позиции в организации и собственного опыта работы. Ответы на вопросы вносятся в электронный инструмент (вкладки 1.Институциональный, 2.Программный, 3.Финансовый). </t>
    </r>
    <r>
      <rPr>
        <b/>
        <sz val="11"/>
        <color theme="1"/>
        <rFont val="Calibri"/>
        <family val="2"/>
        <charset val="204"/>
        <scheme val="minor"/>
      </rPr>
      <t>Варианты ответа выбирайте из выпадающего списка в</t>
    </r>
    <r>
      <rPr>
        <b/>
        <sz val="11"/>
        <color theme="5" tint="-0.249977111117893"/>
        <rFont val="Calibri"/>
        <family val="2"/>
        <charset val="204"/>
        <scheme val="minor"/>
      </rPr>
      <t xml:space="preserve"> ячейках оранжевого цвета!</t>
    </r>
  </si>
  <si>
    <r>
      <t xml:space="preserve">Отметьте те документы, которые существуют в вашей организации, утверждены соответствующим органом управления. Если какой-то пункт из данного списка не является отдельным документом, но включен в другой документ, отметьте соответствующий вариант. Если вы не знаете, существует или нет, выбирайте вариант «Нет». </t>
    </r>
    <r>
      <rPr>
        <b/>
        <sz val="9"/>
        <color theme="1"/>
        <rFont val="Calibri"/>
        <family val="2"/>
        <charset val="204"/>
        <scheme val="minor"/>
      </rPr>
      <t xml:space="preserve">Варианты ответа выбирайте из выпадающего списка в </t>
    </r>
    <r>
      <rPr>
        <b/>
        <sz val="9"/>
        <color theme="5" tint="-0.249977111117893"/>
        <rFont val="Calibri"/>
        <family val="2"/>
        <charset val="204"/>
        <scheme val="minor"/>
      </rPr>
      <t>ячейках оранжевого цвета!</t>
    </r>
  </si>
  <si>
    <r>
      <t xml:space="preserve">Обсудите, какой из вариантов ответа наиболее характеризует ситуацию в вашей организации. В ячейке "Выберите вариант ответа" из списка выберите номер 1, 2 или 3 соответствующий вашему ответу. </t>
    </r>
    <r>
      <rPr>
        <b/>
        <sz val="9"/>
        <color theme="1"/>
        <rFont val="Calibri"/>
        <family val="2"/>
        <charset val="204"/>
        <scheme val="minor"/>
      </rPr>
      <t>Варианты ответа выбирайте из выпадающего списка в</t>
    </r>
    <r>
      <rPr>
        <b/>
        <sz val="9"/>
        <color theme="5" tint="-0.249977111117893"/>
        <rFont val="Calibri"/>
        <family val="2"/>
        <charset val="204"/>
        <scheme val="minor"/>
      </rPr>
      <t xml:space="preserve"> ячейках оранжевого цвета!</t>
    </r>
  </si>
  <si>
    <r>
      <t xml:space="preserve">Обсудите, какой из вариантов ответа наиболее характеризует ситуацию в вашей организации. В ячейке "Выберите вариант ответа" из списка выберите номер 1, 2 или 3 соответствующий вашему ответу. </t>
    </r>
    <r>
      <rPr>
        <b/>
        <sz val="9"/>
        <color theme="1"/>
        <rFont val="Calibri"/>
        <family val="2"/>
        <charset val="204"/>
        <scheme val="minor"/>
      </rPr>
      <t xml:space="preserve">Варианты ответа выбирайте из выпадающего списка в </t>
    </r>
    <r>
      <rPr>
        <b/>
        <sz val="9"/>
        <color theme="5" tint="-0.249977111117893"/>
        <rFont val="Calibri"/>
        <family val="2"/>
        <charset val="204"/>
        <scheme val="minor"/>
      </rPr>
      <t>ячейках оранжевого цвета!</t>
    </r>
  </si>
  <si>
    <r>
      <t xml:space="preserve">Отметьте те документы, которые существуют в вашей организации, утверждены соответствующим органом управления. Если какой-то пункт из данного списка не является отдельным документом, но включен в другой документ, отметьте соответствующий вариант. Если вы не знаете, существует или нет, выбирайте вариант «Нет». </t>
    </r>
    <r>
      <rPr>
        <b/>
        <sz val="9"/>
        <color theme="1"/>
        <rFont val="Calibri"/>
        <family val="2"/>
        <charset val="204"/>
        <scheme val="minor"/>
      </rPr>
      <t xml:space="preserve">Варианты ответа выбирайте из выпадающего списка </t>
    </r>
    <r>
      <rPr>
        <b/>
        <sz val="9"/>
        <color theme="5" tint="-0.249977111117893"/>
        <rFont val="Calibri"/>
        <family val="2"/>
        <charset val="204"/>
        <scheme val="minor"/>
      </rPr>
      <t>в ячейках оранжевого цвета!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</si>
</sst>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9"/>
      <color theme="5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thin">
        <color rgb="FF006666"/>
      </bottom>
      <diagonal/>
    </border>
    <border>
      <left style="medium">
        <color rgb="FF006666"/>
      </left>
      <right style="medium">
        <color rgb="FF006666"/>
      </right>
      <top style="thin">
        <color rgb="FF006666"/>
      </top>
      <bottom style="thin">
        <color rgb="FF006666"/>
      </bottom>
      <diagonal/>
    </border>
    <border>
      <left style="medium">
        <color rgb="FF006666"/>
      </left>
      <right style="medium">
        <color rgb="FF006666"/>
      </right>
      <top style="thin">
        <color rgb="FF006666"/>
      </top>
      <bottom style="medium">
        <color rgb="FF006666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3" xfId="0" applyBorder="1" applyProtection="1"/>
    <xf numFmtId="0" fontId="0" fillId="0" borderId="9" xfId="0" applyBorder="1" applyAlignment="1" applyProtection="1">
      <alignment wrapText="1"/>
    </xf>
    <xf numFmtId="0" fontId="0" fillId="0" borderId="11" xfId="0" applyBorder="1" applyProtection="1"/>
    <xf numFmtId="0" fontId="0" fillId="0" borderId="5" xfId="0" applyBorder="1" applyProtection="1"/>
    <xf numFmtId="0" fontId="0" fillId="0" borderId="12" xfId="0" applyBorder="1" applyProtection="1"/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7" xfId="0" applyBorder="1" applyProtection="1"/>
    <xf numFmtId="0" fontId="0" fillId="0" borderId="10" xfId="0" applyBorder="1" applyProtection="1"/>
    <xf numFmtId="0" fontId="0" fillId="0" borderId="2" xfId="0" applyFill="1" applyBorder="1" applyProtection="1"/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0" fillId="3" borderId="15" xfId="0" applyFill="1" applyBorder="1" applyAlignment="1" applyProtection="1">
      <alignment wrapText="1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wrapText="1"/>
    </xf>
    <xf numFmtId="0" fontId="0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wrapText="1"/>
    </xf>
    <xf numFmtId="0" fontId="0" fillId="3" borderId="8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wrapText="1"/>
    </xf>
    <xf numFmtId="0" fontId="11" fillId="2" borderId="11" xfId="0" applyFont="1" applyFill="1" applyBorder="1" applyAlignment="1" applyProtection="1">
      <alignment wrapText="1"/>
    </xf>
    <xf numFmtId="0" fontId="0" fillId="4" borderId="21" xfId="0" applyFill="1" applyBorder="1" applyProtection="1">
      <protection locked="0"/>
    </xf>
    <xf numFmtId="0" fontId="0" fillId="3" borderId="22" xfId="0" applyFill="1" applyBorder="1" applyProtection="1"/>
    <xf numFmtId="0" fontId="0" fillId="4" borderId="23" xfId="0" applyFill="1" applyBorder="1" applyProtection="1">
      <protection locked="0"/>
    </xf>
    <xf numFmtId="0" fontId="0" fillId="3" borderId="21" xfId="0" applyFill="1" applyBorder="1" applyProtection="1"/>
    <xf numFmtId="0" fontId="0" fillId="3" borderId="23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>
      <alignment wrapText="1"/>
    </xf>
    <xf numFmtId="0" fontId="6" fillId="4" borderId="0" xfId="0" applyFont="1" applyFill="1" applyAlignment="1" applyProtection="1">
      <alignment vertical="center" wrapText="1"/>
    </xf>
    <xf numFmtId="0" fontId="0" fillId="4" borderId="0" xfId="0" applyFill="1" applyBorder="1" applyProtection="1"/>
    <xf numFmtId="0" fontId="0" fillId="4" borderId="3" xfId="0" applyFill="1" applyBorder="1" applyProtection="1"/>
    <xf numFmtId="0" fontId="0" fillId="4" borderId="9" xfId="0" applyFill="1" applyBorder="1" applyAlignment="1" applyProtection="1">
      <alignment wrapText="1"/>
    </xf>
    <xf numFmtId="0" fontId="0" fillId="4" borderId="11" xfId="0" applyFill="1" applyBorder="1" applyProtection="1"/>
    <xf numFmtId="0" fontId="0" fillId="4" borderId="5" xfId="0" applyFill="1" applyBorder="1" applyProtection="1"/>
    <xf numFmtId="0" fontId="0" fillId="4" borderId="12" xfId="0" applyFill="1" applyBorder="1" applyProtection="1"/>
    <xf numFmtId="0" fontId="0" fillId="4" borderId="1" xfId="0" applyFill="1" applyBorder="1" applyAlignment="1" applyProtection="1">
      <alignment vertical="center" wrapText="1"/>
    </xf>
    <xf numFmtId="0" fontId="0" fillId="4" borderId="2" xfId="0" applyFill="1" applyBorder="1" applyAlignment="1" applyProtection="1">
      <alignment vertical="center" wrapText="1"/>
    </xf>
    <xf numFmtId="0" fontId="0" fillId="4" borderId="7" xfId="0" applyFill="1" applyBorder="1" applyProtection="1"/>
    <xf numFmtId="0" fontId="0" fillId="4" borderId="10" xfId="0" applyFill="1" applyBorder="1" applyProtection="1"/>
    <xf numFmtId="0" fontId="0" fillId="4" borderId="2" xfId="0" applyFill="1" applyBorder="1" applyProtection="1"/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wrapText="1"/>
    </xf>
    <xf numFmtId="0" fontId="0" fillId="4" borderId="25" xfId="0" applyFill="1" applyBorder="1" applyProtection="1">
      <protection locked="0"/>
    </xf>
    <xf numFmtId="0" fontId="0" fillId="4" borderId="27" xfId="0" applyFill="1" applyBorder="1" applyAlignment="1" applyProtection="1">
      <alignment wrapText="1"/>
    </xf>
    <xf numFmtId="0" fontId="0" fillId="4" borderId="31" xfId="0" applyFill="1" applyBorder="1" applyAlignment="1" applyProtection="1">
      <alignment wrapText="1"/>
    </xf>
    <xf numFmtId="0" fontId="0" fillId="4" borderId="28" xfId="0" applyFill="1" applyBorder="1" applyAlignment="1" applyProtection="1">
      <alignment wrapText="1"/>
    </xf>
    <xf numFmtId="0" fontId="0" fillId="3" borderId="26" xfId="0" applyFill="1" applyBorder="1" applyAlignment="1" applyProtection="1">
      <alignment vertical="center" wrapText="1"/>
    </xf>
    <xf numFmtId="0" fontId="0" fillId="3" borderId="26" xfId="0" applyFill="1" applyBorder="1" applyAlignment="1" applyProtection="1">
      <alignment wrapText="1"/>
    </xf>
    <xf numFmtId="0" fontId="0" fillId="3" borderId="27" xfId="0" applyFill="1" applyBorder="1" applyAlignment="1" applyProtection="1">
      <alignment vertical="center" wrapText="1"/>
    </xf>
    <xf numFmtId="0" fontId="0" fillId="3" borderId="31" xfId="0" applyFill="1" applyBorder="1" applyAlignment="1" applyProtection="1">
      <alignment wrapText="1"/>
    </xf>
    <xf numFmtId="0" fontId="0" fillId="3" borderId="27" xfId="0" applyFill="1" applyBorder="1" applyAlignment="1" applyProtection="1">
      <alignment wrapText="1"/>
    </xf>
    <xf numFmtId="0" fontId="0" fillId="3" borderId="28" xfId="0" applyFill="1" applyBorder="1" applyAlignment="1" applyProtection="1">
      <alignment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Protection="1"/>
    <xf numFmtId="0" fontId="9" fillId="2" borderId="14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wrapText="1"/>
    </xf>
    <xf numFmtId="14" fontId="12" fillId="3" borderId="1" xfId="0" applyNumberFormat="1" applyFont="1" applyFill="1" applyBorder="1" applyAlignment="1" applyProtection="1">
      <alignment horizontal="center" wrapText="1"/>
    </xf>
    <xf numFmtId="0" fontId="12" fillId="3" borderId="14" xfId="0" applyFont="1" applyFill="1" applyBorder="1" applyAlignment="1" applyProtection="1">
      <alignment horizontal="center" wrapText="1"/>
    </xf>
    <xf numFmtId="49" fontId="12" fillId="3" borderId="15" xfId="0" applyNumberFormat="1" applyFont="1" applyFill="1" applyBorder="1" applyAlignment="1" applyProtection="1">
      <alignment horizontal="center" wrapText="1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wrapText="1"/>
    </xf>
    <xf numFmtId="0" fontId="10" fillId="5" borderId="15" xfId="0" applyFont="1" applyFill="1" applyBorder="1" applyAlignment="1" applyProtection="1">
      <alignment wrapText="1"/>
    </xf>
    <xf numFmtId="0" fontId="10" fillId="5" borderId="4" xfId="0" applyFont="1" applyFill="1" applyBorder="1" applyAlignment="1" applyProtection="1">
      <alignment wrapText="1"/>
    </xf>
    <xf numFmtId="0" fontId="0" fillId="3" borderId="24" xfId="0" applyFill="1" applyBorder="1" applyAlignment="1" applyProtection="1">
      <alignment vertical="center" wrapText="1"/>
    </xf>
    <xf numFmtId="0" fontId="0" fillId="3" borderId="29" xfId="0" applyFill="1" applyBorder="1" applyAlignment="1" applyProtection="1">
      <alignment vertical="center" wrapText="1"/>
    </xf>
    <xf numFmtId="0" fontId="0" fillId="3" borderId="29" xfId="0" applyFill="1" applyBorder="1" applyProtection="1"/>
    <xf numFmtId="0" fontId="0" fillId="3" borderId="30" xfId="0" applyFill="1" applyBorder="1" applyAlignment="1" applyProtection="1">
      <alignment vertical="center" wrapText="1"/>
    </xf>
    <xf numFmtId="0" fontId="0" fillId="3" borderId="30" xfId="0" applyFill="1" applyBorder="1" applyProtection="1"/>
    <xf numFmtId="0" fontId="9" fillId="5" borderId="13" xfId="0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8" fillId="5" borderId="14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0" fontId="0" fillId="4" borderId="24" xfId="0" applyFill="1" applyBorder="1" applyProtection="1">
      <protection locked="0"/>
    </xf>
    <xf numFmtId="0" fontId="0" fillId="4" borderId="29" xfId="0" applyFill="1" applyBorder="1" applyProtection="1">
      <protection locked="0"/>
    </xf>
    <xf numFmtId="49" fontId="12" fillId="4" borderId="0" xfId="0" applyNumberFormat="1" applyFont="1" applyFill="1" applyBorder="1" applyAlignment="1" applyProtection="1">
      <alignment horizontal="center" wrapText="1"/>
    </xf>
    <xf numFmtId="49" fontId="12" fillId="3" borderId="1" xfId="0" applyNumberFormat="1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wrapText="1"/>
    </xf>
    <xf numFmtId="0" fontId="10" fillId="6" borderId="4" xfId="0" applyFont="1" applyFill="1" applyBorder="1" applyAlignment="1" applyProtection="1">
      <alignment wrapText="1"/>
    </xf>
    <xf numFmtId="0" fontId="0" fillId="3" borderId="24" xfId="0" applyFill="1" applyBorder="1" applyProtection="1"/>
    <xf numFmtId="0" fontId="9" fillId="6" borderId="13" xfId="0" applyFont="1" applyFill="1" applyBorder="1" applyAlignment="1" applyProtection="1">
      <alignment horizontal="center" vertical="center"/>
    </xf>
    <xf numFmtId="0" fontId="0" fillId="4" borderId="30" xfId="0" applyFill="1" applyBorder="1" applyProtection="1">
      <protection locked="0"/>
    </xf>
    <xf numFmtId="0" fontId="8" fillId="0" borderId="0" xfId="0" applyFont="1" applyAlignment="1">
      <alignment horizontal="center"/>
    </xf>
    <xf numFmtId="2" fontId="12" fillId="3" borderId="15" xfId="0" applyNumberFormat="1" applyFont="1" applyFill="1" applyBorder="1" applyAlignment="1" applyProtection="1">
      <alignment horizontal="center" wrapText="1"/>
      <protection hidden="1"/>
    </xf>
    <xf numFmtId="0" fontId="4" fillId="8" borderId="20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vertical="center" wrapText="1"/>
      <protection locked="0"/>
    </xf>
    <xf numFmtId="0" fontId="4" fillId="8" borderId="19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4" fontId="12" fillId="3" borderId="1" xfId="0" applyNumberFormat="1" applyFont="1" applyFill="1" applyBorder="1" applyAlignment="1" applyProtection="1">
      <alignment horizontal="center" vertical="center"/>
      <protection hidden="1"/>
    </xf>
    <xf numFmtId="4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14" fontId="12" fillId="4" borderId="0" xfId="0" applyNumberFormat="1" applyFont="1" applyFill="1" applyBorder="1" applyAlignment="1" applyProtection="1">
      <alignment horizontal="center" vertical="center"/>
      <protection hidden="1"/>
    </xf>
    <xf numFmtId="49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32" xfId="0" applyFont="1" applyFill="1" applyBorder="1" applyAlignment="1" applyProtection="1">
      <alignment vertical="center"/>
      <protection hidden="1"/>
    </xf>
    <xf numFmtId="164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3" fillId="3" borderId="33" xfId="0" applyFont="1" applyFill="1" applyBorder="1" applyAlignment="1" applyProtection="1">
      <alignment wrapText="1"/>
      <protection hidden="1"/>
    </xf>
    <xf numFmtId="164" fontId="13" fillId="0" borderId="33" xfId="0" applyNumberFormat="1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left" vertical="top" wrapText="1"/>
      <protection hidden="1"/>
    </xf>
    <xf numFmtId="0" fontId="13" fillId="3" borderId="34" xfId="0" applyFont="1" applyFill="1" applyBorder="1" applyAlignment="1" applyProtection="1">
      <alignment wrapText="1"/>
      <protection hidden="1"/>
    </xf>
    <xf numFmtId="164" fontId="13" fillId="0" borderId="34" xfId="0" applyNumberFormat="1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left" vertical="top" wrapText="1"/>
      <protection hidden="1"/>
    </xf>
    <xf numFmtId="0" fontId="13" fillId="3" borderId="35" xfId="0" applyFont="1" applyFill="1" applyBorder="1" applyAlignment="1" applyProtection="1">
      <alignment wrapText="1"/>
      <protection hidden="1"/>
    </xf>
    <xf numFmtId="164" fontId="13" fillId="0" borderId="35" xfId="0" applyNumberFormat="1" applyFont="1" applyBorder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9" fillId="5" borderId="36" xfId="0" applyFont="1" applyFill="1" applyBorder="1" applyAlignment="1" applyProtection="1">
      <alignment vertical="center"/>
      <protection hidden="1"/>
    </xf>
    <xf numFmtId="164" fontId="13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3" fillId="3" borderId="37" xfId="0" applyFont="1" applyFill="1" applyBorder="1" applyProtection="1">
      <protection hidden="1"/>
    </xf>
    <xf numFmtId="164" fontId="13" fillId="0" borderId="37" xfId="0" applyNumberFormat="1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13" fillId="3" borderId="38" xfId="0" applyFont="1" applyFill="1" applyBorder="1" applyProtection="1">
      <protection hidden="1"/>
    </xf>
    <xf numFmtId="164" fontId="13" fillId="0" borderId="38" xfId="0" applyNumberFormat="1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left" vertical="top" wrapText="1"/>
      <protection hidden="1"/>
    </xf>
    <xf numFmtId="0" fontId="13" fillId="3" borderId="39" xfId="0" applyFont="1" applyFill="1" applyBorder="1" applyProtection="1">
      <protection hidden="1"/>
    </xf>
    <xf numFmtId="164" fontId="13" fillId="0" borderId="39" xfId="0" applyNumberFormat="1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9" fillId="6" borderId="40" xfId="0" applyFont="1" applyFill="1" applyBorder="1" applyAlignment="1" applyProtection="1">
      <alignment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13" fillId="3" borderId="41" xfId="0" applyFont="1" applyFill="1" applyBorder="1" applyProtection="1">
      <protection hidden="1"/>
    </xf>
    <xf numFmtId="164" fontId="13" fillId="0" borderId="41" xfId="0" applyNumberFormat="1" applyFont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left" vertical="top" wrapText="1"/>
      <protection hidden="1"/>
    </xf>
    <xf numFmtId="0" fontId="13" fillId="3" borderId="42" xfId="0" applyFont="1" applyFill="1" applyBorder="1" applyProtection="1">
      <protection hidden="1"/>
    </xf>
    <xf numFmtId="164" fontId="13" fillId="0" borderId="42" xfId="0" applyNumberFormat="1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49" fontId="0" fillId="0" borderId="0" xfId="0" applyNumberFormat="1" applyBorder="1"/>
    <xf numFmtId="0" fontId="4" fillId="4" borderId="0" xfId="0" applyFont="1" applyFill="1" applyBorder="1" applyAlignment="1">
      <alignment horizontal="center" vertical="center"/>
    </xf>
    <xf numFmtId="0" fontId="0" fillId="7" borderId="24" xfId="0" applyFill="1" applyBorder="1" applyAlignment="1" applyProtection="1">
      <alignment wrapText="1"/>
      <protection locked="0"/>
    </xf>
    <xf numFmtId="0" fontId="0" fillId="7" borderId="29" xfId="0" applyFill="1" applyBorder="1" applyAlignment="1" applyProtection="1">
      <alignment wrapText="1"/>
      <protection locked="0"/>
    </xf>
    <xf numFmtId="0" fontId="0" fillId="7" borderId="30" xfId="0" applyFill="1" applyBorder="1" applyAlignment="1" applyProtection="1">
      <alignment wrapText="1"/>
      <protection locked="0"/>
    </xf>
    <xf numFmtId="0" fontId="0" fillId="7" borderId="26" xfId="0" applyFill="1" applyBorder="1" applyAlignment="1" applyProtection="1">
      <alignment wrapText="1"/>
      <protection locked="0"/>
    </xf>
    <xf numFmtId="0" fontId="0" fillId="7" borderId="27" xfId="0" applyFill="1" applyBorder="1" applyAlignment="1" applyProtection="1">
      <alignment wrapText="1"/>
      <protection locked="0"/>
    </xf>
    <xf numFmtId="0" fontId="0" fillId="7" borderId="7" xfId="0" applyFill="1" applyBorder="1" applyAlignment="1" applyProtection="1">
      <alignment wrapText="1"/>
      <protection locked="0"/>
    </xf>
    <xf numFmtId="0" fontId="0" fillId="7" borderId="22" xfId="0" applyFill="1" applyBorder="1" applyAlignment="1" applyProtection="1">
      <alignment wrapText="1"/>
    </xf>
    <xf numFmtId="0" fontId="0" fillId="7" borderId="23" xfId="0" applyFill="1" applyBorder="1" applyAlignment="1" applyProtection="1">
      <alignment wrapText="1"/>
    </xf>
    <xf numFmtId="0" fontId="0" fillId="7" borderId="8" xfId="0" applyFill="1" applyBorder="1" applyAlignment="1" applyProtection="1">
      <alignment wrapText="1"/>
    </xf>
    <xf numFmtId="0" fontId="4" fillId="3" borderId="44" xfId="0" applyFont="1" applyFill="1" applyBorder="1" applyAlignment="1"/>
    <xf numFmtId="0" fontId="4" fillId="3" borderId="46" xfId="0" applyFont="1" applyFill="1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44" xfId="0" applyFont="1" applyFill="1" applyBorder="1" applyAlignment="1"/>
    <xf numFmtId="0" fontId="8" fillId="3" borderId="45" xfId="0" applyFont="1" applyFill="1" applyBorder="1" applyAlignment="1"/>
    <xf numFmtId="0" fontId="8" fillId="3" borderId="46" xfId="0" applyFont="1" applyFill="1" applyBorder="1" applyAlignment="1"/>
    <xf numFmtId="0" fontId="0" fillId="3" borderId="47" xfId="0" applyFill="1" applyBorder="1" applyAlignment="1">
      <alignment vertical="center" wrapText="1"/>
    </xf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0" fillId="3" borderId="44" xfId="0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46" xfId="0" applyFill="1" applyBorder="1" applyAlignment="1">
      <alignment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8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3" borderId="44" xfId="0" applyFont="1" applyFill="1" applyBorder="1" applyAlignment="1">
      <alignment vertical="center" wrapText="1"/>
    </xf>
    <xf numFmtId="0" fontId="0" fillId="3" borderId="45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45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8" fillId="3" borderId="44" xfId="0" applyFont="1" applyFill="1" applyBorder="1" applyAlignment="1" applyProtection="1">
      <alignment horizontal="center"/>
      <protection hidden="1"/>
    </xf>
    <xf numFmtId="0" fontId="8" fillId="3" borderId="45" xfId="0" applyFont="1" applyFill="1" applyBorder="1" applyAlignment="1" applyProtection="1">
      <alignment horizontal="center"/>
      <protection hidden="1"/>
    </xf>
    <xf numFmtId="0" fontId="8" fillId="3" borderId="46" xfId="0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wrapText="1"/>
    </xf>
    <xf numFmtId="0" fontId="6" fillId="3" borderId="18" xfId="0" applyFont="1" applyFill="1" applyBorder="1" applyAlignment="1" applyProtection="1">
      <alignment wrapText="1"/>
    </xf>
    <xf numFmtId="0" fontId="9" fillId="2" borderId="0" xfId="0" applyFont="1" applyFill="1" applyAlignment="1" applyProtection="1"/>
    <xf numFmtId="0" fontId="5" fillId="2" borderId="0" xfId="0" applyFont="1" applyFill="1" applyAlignment="1" applyProtection="1"/>
    <xf numFmtId="0" fontId="1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vertical="center" wrapText="1"/>
    </xf>
    <xf numFmtId="0" fontId="0" fillId="3" borderId="14" xfId="0" applyFill="1" applyBorder="1" applyAlignment="1" applyProtection="1">
      <alignment wrapText="1"/>
    </xf>
    <xf numFmtId="0" fontId="0" fillId="3" borderId="5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/>
    <xf numFmtId="0" fontId="5" fillId="5" borderId="0" xfId="0" applyFont="1" applyFill="1" applyAlignment="1" applyProtection="1"/>
    <xf numFmtId="0" fontId="9" fillId="5" borderId="0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2" fillId="0" borderId="14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wrapText="1"/>
    </xf>
    <xf numFmtId="0" fontId="0" fillId="0" borderId="10" xfId="0" applyBorder="1" applyAlignment="1" applyProtection="1">
      <alignment vertical="center" wrapText="1"/>
    </xf>
    <xf numFmtId="0" fontId="0" fillId="0" borderId="10" xfId="0" applyBorder="1" applyAlignment="1" applyProtection="1">
      <alignment wrapText="1"/>
    </xf>
    <xf numFmtId="0" fontId="9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wrapText="1"/>
    </xf>
    <xf numFmtId="0" fontId="10" fillId="6" borderId="9" xfId="0" applyFont="1" applyFill="1" applyBorder="1" applyAlignment="1" applyProtection="1">
      <alignment horizontal="center" wrapText="1"/>
    </xf>
    <xf numFmtId="0" fontId="10" fillId="6" borderId="4" xfId="0" applyFont="1" applyFill="1" applyBorder="1" applyAlignment="1" applyProtection="1">
      <alignment horizont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wrapText="1"/>
    </xf>
    <xf numFmtId="0" fontId="9" fillId="6" borderId="0" xfId="0" applyFont="1" applyFill="1" applyAlignment="1" applyProtection="1"/>
    <xf numFmtId="0" fontId="5" fillId="6" borderId="0" xfId="0" applyFont="1" applyFill="1" applyAlignment="1" applyProtection="1"/>
    <xf numFmtId="0" fontId="9" fillId="6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3" borderId="15" xfId="0" applyFill="1" applyBorder="1" applyAlignment="1" applyProtection="1">
      <alignment wrapText="1"/>
    </xf>
    <xf numFmtId="49" fontId="0" fillId="7" borderId="43" xfId="0" applyNumberFormat="1" applyFill="1" applyBorder="1" applyProtection="1">
      <protection locked="0"/>
    </xf>
    <xf numFmtId="14" fontId="0" fillId="7" borderId="43" xfId="0" applyNumberFormat="1" applyFill="1" applyBorder="1" applyProtection="1">
      <protection locked="0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EEEEE"/>
      <color rgb="FF006666"/>
      <color rgb="FFE3EDEB"/>
      <color rgb="FFFFFFFF"/>
      <color rgb="FFCCFFCC"/>
      <color rgb="FFFFEEEE"/>
      <color rgb="FFC8C8C8"/>
      <color rgb="FF0099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28576</xdr:rowOff>
    </xdr:from>
    <xdr:to>
      <xdr:col>2</xdr:col>
      <xdr:colOff>180975</xdr:colOff>
      <xdr:row>3</xdr:row>
      <xdr:rowOff>214465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19076"/>
          <a:ext cx="1704975" cy="61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showGridLines="0" zoomScale="120" zoomScaleNormal="120" workbookViewId="0">
      <selection activeCell="D8" sqref="D8"/>
    </sheetView>
  </sheetViews>
  <sheetFormatPr defaultRowHeight="15" x14ac:dyDescent="0.25"/>
  <cols>
    <col min="1" max="1" width="4.5703125" customWidth="1"/>
    <col min="2" max="3" width="23.5703125" customWidth="1"/>
    <col min="4" max="4" width="53.42578125" customWidth="1"/>
  </cols>
  <sheetData>
    <row r="3" spans="2:5" ht="18.75" x14ac:dyDescent="0.3">
      <c r="C3" s="182" t="s">
        <v>268</v>
      </c>
      <c r="D3" s="183"/>
      <c r="E3" s="112"/>
    </row>
    <row r="4" spans="2:5" ht="18.75" x14ac:dyDescent="0.3">
      <c r="C4" s="112"/>
      <c r="D4" s="166"/>
      <c r="E4" s="112"/>
    </row>
    <row r="5" spans="2:5" ht="15.75" thickBot="1" x14ac:dyDescent="0.3"/>
    <row r="6" spans="2:5" ht="15.75" thickBot="1" x14ac:dyDescent="0.3">
      <c r="B6" s="180" t="s">
        <v>213</v>
      </c>
      <c r="C6" s="181"/>
      <c r="D6" s="258" t="s">
        <v>266</v>
      </c>
    </row>
    <row r="7" spans="2:5" ht="15.75" thickBot="1" x14ac:dyDescent="0.3">
      <c r="B7" s="167"/>
      <c r="C7" s="168"/>
      <c r="D7" s="169"/>
    </row>
    <row r="8" spans="2:5" ht="15.75" thickBot="1" x14ac:dyDescent="0.3">
      <c r="B8" s="180" t="s">
        <v>76</v>
      </c>
      <c r="C8" s="181"/>
      <c r="D8" s="259" t="s">
        <v>267</v>
      </c>
    </row>
    <row r="9" spans="2:5" ht="15.75" thickBot="1" x14ac:dyDescent="0.3"/>
    <row r="10" spans="2:5" ht="15.75" thickBot="1" x14ac:dyDescent="0.3">
      <c r="B10" s="193" t="s">
        <v>214</v>
      </c>
      <c r="C10" s="194"/>
      <c r="D10" s="195"/>
    </row>
    <row r="11" spans="2:5" ht="8.25" customHeight="1" thickBot="1" x14ac:dyDescent="0.3">
      <c r="B11" s="170"/>
      <c r="C11" s="170"/>
      <c r="D11" s="170"/>
    </row>
    <row r="12" spans="2:5" ht="19.5" thickBot="1" x14ac:dyDescent="0.35">
      <c r="B12" s="184" t="s">
        <v>259</v>
      </c>
      <c r="C12" s="185"/>
      <c r="D12" s="186"/>
    </row>
    <row r="13" spans="2:5" ht="66.75" customHeight="1" thickBot="1" x14ac:dyDescent="0.3">
      <c r="B13" s="187" t="s">
        <v>269</v>
      </c>
      <c r="C13" s="188"/>
      <c r="D13" s="189"/>
    </row>
    <row r="14" spans="2:5" ht="8.25" customHeight="1" thickBot="1" x14ac:dyDescent="0.3"/>
    <row r="15" spans="2:5" ht="19.5" thickBot="1" x14ac:dyDescent="0.35">
      <c r="B15" s="184" t="s">
        <v>260</v>
      </c>
      <c r="C15" s="185"/>
      <c r="D15" s="186"/>
    </row>
    <row r="16" spans="2:5" ht="52.5" customHeight="1" thickBot="1" x14ac:dyDescent="0.3">
      <c r="B16" s="187" t="s">
        <v>261</v>
      </c>
      <c r="C16" s="196"/>
      <c r="D16" s="197"/>
    </row>
    <row r="17" spans="2:4" ht="9.75" customHeight="1" thickBot="1" x14ac:dyDescent="0.3"/>
    <row r="18" spans="2:4" ht="19.5" thickBot="1" x14ac:dyDescent="0.35">
      <c r="B18" s="184" t="s">
        <v>262</v>
      </c>
      <c r="C18" s="185"/>
      <c r="D18" s="186"/>
    </row>
    <row r="19" spans="2:4" ht="84" customHeight="1" thickBot="1" x14ac:dyDescent="0.3">
      <c r="B19" s="198" t="s">
        <v>263</v>
      </c>
      <c r="C19" s="199"/>
      <c r="D19" s="200"/>
    </row>
    <row r="20" spans="2:4" ht="77.25" customHeight="1" thickBot="1" x14ac:dyDescent="0.3">
      <c r="B20" s="190" t="s">
        <v>271</v>
      </c>
      <c r="C20" s="191"/>
      <c r="D20" s="192"/>
    </row>
    <row r="21" spans="2:4" ht="125.25" customHeight="1" thickBot="1" x14ac:dyDescent="0.3">
      <c r="B21" s="190" t="s">
        <v>264</v>
      </c>
      <c r="C21" s="201"/>
      <c r="D21" s="202"/>
    </row>
    <row r="22" spans="2:4" ht="115.5" customHeight="1" thickBot="1" x14ac:dyDescent="0.3">
      <c r="B22" s="190" t="s">
        <v>265</v>
      </c>
      <c r="C22" s="191"/>
      <c r="D22" s="192"/>
    </row>
  </sheetData>
  <sheetProtection algorithmName="SHA-512" hashValue="Okd+bUoTDfOtLM5g3UR20coxvbqBLLVmeNRq/OHJik8KYoG/kZGWs7VlfLjM11gTyHng0f1OBVjQDPuiXMfbGw==" saltValue="obJTi/6RgfItUlN7rxxirw==" spinCount="100000" sheet="1" objects="1" scenarios="1"/>
  <mergeCells count="13">
    <mergeCell ref="B22:D22"/>
    <mergeCell ref="B10:D10"/>
    <mergeCell ref="B15:D15"/>
    <mergeCell ref="B16:D16"/>
    <mergeCell ref="B18:D18"/>
    <mergeCell ref="B19:D19"/>
    <mergeCell ref="B20:D20"/>
    <mergeCell ref="B21:D21"/>
    <mergeCell ref="B6:C6"/>
    <mergeCell ref="B8:C8"/>
    <mergeCell ref="C3:D3"/>
    <mergeCell ref="B12:D12"/>
    <mergeCell ref="B13:D1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38"/>
  <sheetViews>
    <sheetView showGridLines="0" topLeftCell="A4" zoomScale="110" zoomScaleNormal="110" workbookViewId="0">
      <selection activeCell="C7" sqref="C7"/>
    </sheetView>
  </sheetViews>
  <sheetFormatPr defaultRowHeight="15" x14ac:dyDescent="0.25"/>
  <cols>
    <col min="1" max="1" width="5.140625" style="122" customWidth="1"/>
    <col min="2" max="2" width="41.85546875" style="122" customWidth="1"/>
    <col min="3" max="3" width="18.5703125" style="122" customWidth="1"/>
    <col min="4" max="4" width="63.7109375" style="122" customWidth="1"/>
    <col min="5" max="5" width="3.85546875" style="122" customWidth="1"/>
    <col min="6" max="6" width="0" style="122" hidden="1" customWidth="1"/>
    <col min="7" max="7" width="22.85546875" style="122" hidden="1" customWidth="1"/>
    <col min="8" max="8" width="27" style="122" hidden="1" customWidth="1"/>
    <col min="9" max="9" width="25.5703125" style="122" hidden="1" customWidth="1"/>
    <col min="10" max="10" width="23.42578125" style="122" hidden="1" customWidth="1"/>
    <col min="11" max="13" width="0" style="122" hidden="1" customWidth="1"/>
    <col min="14" max="16384" width="9.140625" style="122"/>
  </cols>
  <sheetData>
    <row r="1" spans="2:10" ht="15.75" thickBot="1" x14ac:dyDescent="0.3"/>
    <row r="2" spans="2:10" ht="15.75" thickBot="1" x14ac:dyDescent="0.3">
      <c r="B2" s="123" t="s">
        <v>72</v>
      </c>
      <c r="C2" s="124" t="str">
        <f>Инструкции!D8</f>
        <v>Впишите дату</v>
      </c>
      <c r="D2" s="125" t="str">
        <f>Инструкции!D6</f>
        <v xml:space="preserve">Впишите название </v>
      </c>
    </row>
    <row r="3" spans="2:10" ht="15.75" thickBot="1" x14ac:dyDescent="0.3">
      <c r="B3" s="126"/>
      <c r="C3" s="127"/>
      <c r="D3" s="128"/>
    </row>
    <row r="4" spans="2:10" ht="19.5" thickBot="1" x14ac:dyDescent="0.35">
      <c r="B4" s="203" t="s">
        <v>258</v>
      </c>
      <c r="C4" s="204"/>
      <c r="D4" s="205"/>
    </row>
    <row r="5" spans="2:10" ht="15.75" thickBot="1" x14ac:dyDescent="0.3">
      <c r="J5" s="122">
        <v>0</v>
      </c>
    </row>
    <row r="6" spans="2:10" s="132" customFormat="1" ht="26.1" customHeight="1" thickBot="1" x14ac:dyDescent="0.3">
      <c r="B6" s="129" t="s">
        <v>255</v>
      </c>
      <c r="C6" s="130" t="e">
        <f>SUM('1. Институциональный'!G38+'1. Институциональный'!G43+'1. Институциональный'!G48+'1. Институциональный'!G53+'1. Институциональный'!G58+'1. Институциональный'!G63+'1. Институциональный'!G68+'1. Институциональный'!G73+'1. Институциональный'!G78+'1. Институциональный'!G83+'1. Институциональный'!G88+'1. Институциональный'!G93)/12</f>
        <v>#VALUE!</v>
      </c>
      <c r="D6" s="131"/>
      <c r="J6" s="132">
        <v>1.5</v>
      </c>
    </row>
    <row r="7" spans="2:10" ht="32.1" customHeight="1" x14ac:dyDescent="0.25">
      <c r="B7" s="133" t="str">
        <f>'1. Институциональный'!P16</f>
        <v>1.1. Органы управления</v>
      </c>
      <c r="C7" s="134" t="e">
        <f>('1. Институциональный'!J38+'1. Институциональный'!J43+'1. Институциональный'!J48)/3</f>
        <v>#VALUE!</v>
      </c>
      <c r="D7" s="135" t="e">
        <f>IF(C7&lt;$J$6,H25,IF(C7&lt;$J$7,I25,IF(C7&lt;=$J$8,J25,0)))</f>
        <v>#VALUE!</v>
      </c>
      <c r="J7" s="122">
        <v>2.5</v>
      </c>
    </row>
    <row r="8" spans="2:10" ht="32.1" customHeight="1" x14ac:dyDescent="0.25">
      <c r="B8" s="136" t="str">
        <f>'1. Институциональный'!P17</f>
        <v>1.2. Стратегическое планирование</v>
      </c>
      <c r="C8" s="137" t="e">
        <f>('1. Институциональный'!J53+'1. Институциональный'!J58+'1. Институциональный'!J63+'1. Институциональный'!G68)/4</f>
        <v>#VALUE!</v>
      </c>
      <c r="D8" s="138" t="e">
        <f>IF(C8&lt;$J$6,H26,IF(C8&lt;$J$7,I26,IF(C8&lt;=$J$8,J26,0)))</f>
        <v>#VALUE!</v>
      </c>
      <c r="J8" s="122">
        <v>3</v>
      </c>
    </row>
    <row r="9" spans="2:10" ht="32.1" customHeight="1" x14ac:dyDescent="0.25">
      <c r="B9" s="136" t="str">
        <f>'1. Институциональный'!P18</f>
        <v>1.3. Менеджмент и принятие решений</v>
      </c>
      <c r="C9" s="137" t="e">
        <f>('1. Институциональный'!G73+'1. Институциональный'!G78+'1. Институциональный'!G83)/3</f>
        <v>#VALUE!</v>
      </c>
      <c r="D9" s="138" t="e">
        <f>IF(C9&lt;$J$6,H27,IF(C9&lt;$J$7,I27,IF(C9&lt;=$J$8,J27,0)))</f>
        <v>#VALUE!</v>
      </c>
    </row>
    <row r="10" spans="2:10" ht="32.1" customHeight="1" thickBot="1" x14ac:dyDescent="0.3">
      <c r="B10" s="139" t="str">
        <f>'1. Институциональный'!P19</f>
        <v>1.4. Управление персоналом</v>
      </c>
      <c r="C10" s="140" t="e">
        <f>('1. Институциональный'!J88+'1. Институциональный'!J93)/2</f>
        <v>#VALUE!</v>
      </c>
      <c r="D10" s="141" t="e">
        <f>IF(C10&lt;$J$6,H28,IF(C10&lt;$J$7,I28,IF(C10&lt;=$J$8,J28,0)))</f>
        <v>#VALUE!</v>
      </c>
    </row>
    <row r="11" spans="2:10" ht="16.5" thickBot="1" x14ac:dyDescent="0.3">
      <c r="C11" s="142"/>
      <c r="D11" s="143"/>
    </row>
    <row r="12" spans="2:10" s="132" customFormat="1" ht="26.1" customHeight="1" thickBot="1" x14ac:dyDescent="0.3">
      <c r="B12" s="144" t="s">
        <v>256</v>
      </c>
      <c r="C12" s="145" t="e">
        <f>SUM('2. Программный'!G21+'2. Программный'!G26+'2. Программный'!G31+'2. Программный'!G36+'2. Программный'!G41+'2. Программный'!G46+'2. Программный'!G51+'2. Программный'!G56+'2. Программный'!G61+'2. Программный'!G66)/10</f>
        <v>#VALUE!</v>
      </c>
      <c r="D12" s="146"/>
    </row>
    <row r="13" spans="2:10" ht="32.1" customHeight="1" x14ac:dyDescent="0.25">
      <c r="B13" s="147" t="str">
        <f>'2. Программный'!P10</f>
        <v>2.1. Адвокация</v>
      </c>
      <c r="C13" s="148" t="e">
        <f>('2. Программный'!G21+'2. Программный'!G26+'2. Программный'!G31)/3</f>
        <v>#VALUE!</v>
      </c>
      <c r="D13" s="149" t="e">
        <f>IF(C13&lt;$J$6,H31,IF(C13&lt;$J$7,I31,IF(C13&lt;=$J$8,J31,0)))</f>
        <v>#VALUE!</v>
      </c>
    </row>
    <row r="14" spans="2:10" ht="32.1" customHeight="1" x14ac:dyDescent="0.25">
      <c r="B14" s="150" t="str">
        <f>'2. Программный'!P11</f>
        <v>2.2. Мобилизация сообщества</v>
      </c>
      <c r="C14" s="151" t="e">
        <f>('2. Программный'!G36+'2. Программный'!G41)/2</f>
        <v>#VALUE!</v>
      </c>
      <c r="D14" s="152" t="e">
        <f>IF(C14&lt;$J$6,H32,IF(C14&lt;$J$7,I32,IF(C14&lt;=$J$8,J32,0)))</f>
        <v>#VALUE!</v>
      </c>
    </row>
    <row r="15" spans="2:10" ht="32.1" customHeight="1" x14ac:dyDescent="0.25">
      <c r="B15" s="150" t="str">
        <f>'2. Программный'!P12</f>
        <v>2.3. Внешние связи</v>
      </c>
      <c r="C15" s="151" t="e">
        <f>('2. Программный'!G46+'2. Программный'!G51+'2. Программный'!G56)/3</f>
        <v>#VALUE!</v>
      </c>
      <c r="D15" s="152" t="e">
        <f>IF(C15&lt;$J$6,H33,IF(C15&lt;$J$7,I33,IF(C15&lt;=$J$8,J33,0)))</f>
        <v>#VALUE!</v>
      </c>
    </row>
    <row r="16" spans="2:10" ht="32.1" customHeight="1" thickBot="1" x14ac:dyDescent="0.3">
      <c r="B16" s="153" t="str">
        <f>'2. Программный'!P13</f>
        <v>2.4. Менеджмент услуг</v>
      </c>
      <c r="C16" s="154" t="e">
        <f>('2. Программный'!G61+'2. Программный'!G66)/2</f>
        <v>#VALUE!</v>
      </c>
      <c r="D16" s="155" t="e">
        <f>IF(C16&lt;$J$6,H34,IF(C16&lt;$J$7,I34,IF(C16&lt;=$J$8,J34,0)))</f>
        <v>#VALUE!</v>
      </c>
    </row>
    <row r="17" spans="2:10" ht="16.5" thickBot="1" x14ac:dyDescent="0.3">
      <c r="C17" s="156"/>
      <c r="D17" s="143"/>
    </row>
    <row r="18" spans="2:10" s="132" customFormat="1" ht="26.1" customHeight="1" thickBot="1" x14ac:dyDescent="0.3">
      <c r="B18" s="157" t="s">
        <v>257</v>
      </c>
      <c r="C18" s="158" t="e">
        <f>SUM(C19:C20)/2</f>
        <v>#VALUE!</v>
      </c>
      <c r="D18" s="146"/>
      <c r="E18" s="159"/>
    </row>
    <row r="19" spans="2:10" ht="32.1" customHeight="1" x14ac:dyDescent="0.25">
      <c r="B19" s="160" t="str">
        <f>'3. Финансовый'!N14</f>
        <v>3.1. Финансовый менеджмент</v>
      </c>
      <c r="C19" s="161" t="e">
        <f>('3. Финансовый'!E27+'3. Финансовый'!E32+'3. Финансовый'!E37)/3</f>
        <v>#VALUE!</v>
      </c>
      <c r="D19" s="162" t="e">
        <f>IF(C19&lt;$J$6,H37,IF(C19&lt;$J$7,I37,IF(C19&lt;=$J$8,J37,0)))</f>
        <v>#VALUE!</v>
      </c>
    </row>
    <row r="20" spans="2:10" ht="32.1" customHeight="1" thickBot="1" x14ac:dyDescent="0.3">
      <c r="B20" s="163" t="str">
        <f>'3. Финансовый'!N15</f>
        <v>3.2. Привлечение ресурсов</v>
      </c>
      <c r="C20" s="164" t="e">
        <f>('3. Финансовый'!E42+'3. Финансовый'!E47)/2</f>
        <v>#VALUE!</v>
      </c>
      <c r="D20" s="165" t="e">
        <f>IF(C20&lt;$J$6,H38,IF(C20&lt;$J$7,I38,IF(C20&lt;=$J$8,J38,0)))</f>
        <v>#VALUE!</v>
      </c>
    </row>
    <row r="23" spans="2:10" x14ac:dyDescent="0.25">
      <c r="G23" s="143"/>
      <c r="H23" s="143" t="s">
        <v>222</v>
      </c>
      <c r="I23" s="143" t="s">
        <v>220</v>
      </c>
      <c r="J23" s="143" t="s">
        <v>221</v>
      </c>
    </row>
    <row r="24" spans="2:10" ht="30" x14ac:dyDescent="0.25">
      <c r="G24" s="143" t="str">
        <f>B6</f>
        <v>1. Институциональный компонент</v>
      </c>
      <c r="H24" s="143"/>
      <c r="I24" s="143"/>
      <c r="J24" s="143"/>
    </row>
    <row r="25" spans="2:10" ht="90" x14ac:dyDescent="0.25">
      <c r="G25" s="143" t="str">
        <f t="shared" ref="G25:G38" si="0">B7</f>
        <v>1.1. Органы управления</v>
      </c>
      <c r="H25" s="143" t="s">
        <v>223</v>
      </c>
      <c r="I25" s="143" t="s">
        <v>224</v>
      </c>
      <c r="J25" s="143" t="s">
        <v>225</v>
      </c>
    </row>
    <row r="26" spans="2:10" ht="75" x14ac:dyDescent="0.25">
      <c r="G26" s="143" t="str">
        <f t="shared" si="0"/>
        <v>1.2. Стратегическое планирование</v>
      </c>
      <c r="H26" s="143" t="s">
        <v>226</v>
      </c>
      <c r="I26" s="143" t="s">
        <v>227</v>
      </c>
      <c r="J26" s="143" t="s">
        <v>228</v>
      </c>
    </row>
    <row r="27" spans="2:10" ht="105" x14ac:dyDescent="0.25">
      <c r="G27" s="143" t="str">
        <f t="shared" si="0"/>
        <v>1.3. Менеджмент и принятие решений</v>
      </c>
      <c r="H27" s="143" t="s">
        <v>231</v>
      </c>
      <c r="I27" s="143" t="s">
        <v>232</v>
      </c>
      <c r="J27" s="143" t="s">
        <v>233</v>
      </c>
    </row>
    <row r="28" spans="2:10" ht="120" x14ac:dyDescent="0.25">
      <c r="G28" s="143" t="str">
        <f t="shared" si="0"/>
        <v>1.4. Управление персоналом</v>
      </c>
      <c r="H28" s="143" t="s">
        <v>234</v>
      </c>
      <c r="I28" s="143" t="s">
        <v>235</v>
      </c>
      <c r="J28" s="143" t="s">
        <v>236</v>
      </c>
    </row>
    <row r="29" spans="2:10" x14ac:dyDescent="0.25">
      <c r="G29" s="143">
        <f t="shared" si="0"/>
        <v>0</v>
      </c>
      <c r="H29" s="143"/>
      <c r="I29" s="143"/>
      <c r="J29" s="143"/>
    </row>
    <row r="30" spans="2:10" ht="30" x14ac:dyDescent="0.25">
      <c r="G30" s="143" t="str">
        <f t="shared" si="0"/>
        <v>2. Программный компонент</v>
      </c>
      <c r="H30" s="143"/>
      <c r="I30" s="143"/>
      <c r="J30" s="143"/>
    </row>
    <row r="31" spans="2:10" ht="90" x14ac:dyDescent="0.25">
      <c r="G31" s="143" t="str">
        <f t="shared" si="0"/>
        <v>2.1. Адвокация</v>
      </c>
      <c r="H31" s="143" t="s">
        <v>237</v>
      </c>
      <c r="I31" s="143" t="s">
        <v>238</v>
      </c>
      <c r="J31" s="143" t="s">
        <v>239</v>
      </c>
    </row>
    <row r="32" spans="2:10" ht="90" x14ac:dyDescent="0.25">
      <c r="G32" s="143" t="str">
        <f t="shared" si="0"/>
        <v>2.2. Мобилизация сообщества</v>
      </c>
      <c r="H32" s="143" t="s">
        <v>240</v>
      </c>
      <c r="I32" s="143" t="s">
        <v>241</v>
      </c>
      <c r="J32" s="143" t="s">
        <v>242</v>
      </c>
    </row>
    <row r="33" spans="7:10" ht="90" x14ac:dyDescent="0.25">
      <c r="G33" s="143" t="str">
        <f t="shared" si="0"/>
        <v>2.3. Внешние связи</v>
      </c>
      <c r="H33" s="143" t="s">
        <v>243</v>
      </c>
      <c r="I33" s="143" t="s">
        <v>244</v>
      </c>
      <c r="J33" s="143" t="s">
        <v>245</v>
      </c>
    </row>
    <row r="34" spans="7:10" ht="105" x14ac:dyDescent="0.25">
      <c r="G34" s="143" t="str">
        <f t="shared" si="0"/>
        <v>2.4. Менеджмент услуг</v>
      </c>
      <c r="H34" s="143" t="s">
        <v>246</v>
      </c>
      <c r="I34" s="143" t="s">
        <v>247</v>
      </c>
      <c r="J34" s="143" t="s">
        <v>248</v>
      </c>
    </row>
    <row r="35" spans="7:10" x14ac:dyDescent="0.25">
      <c r="G35" s="143">
        <f t="shared" si="0"/>
        <v>0</v>
      </c>
      <c r="H35" s="143"/>
      <c r="I35" s="143"/>
      <c r="J35" s="143"/>
    </row>
    <row r="36" spans="7:10" ht="30" x14ac:dyDescent="0.25">
      <c r="G36" s="143" t="str">
        <f t="shared" si="0"/>
        <v>3. Финансовый компонент</v>
      </c>
      <c r="H36" s="143"/>
      <c r="I36" s="143"/>
      <c r="J36" s="143"/>
    </row>
    <row r="37" spans="7:10" ht="105" x14ac:dyDescent="0.25">
      <c r="G37" s="143" t="str">
        <f t="shared" si="0"/>
        <v>3.1. Финансовый менеджмент</v>
      </c>
      <c r="H37" s="143" t="s">
        <v>249</v>
      </c>
      <c r="I37" s="143" t="s">
        <v>250</v>
      </c>
      <c r="J37" s="143" t="s">
        <v>251</v>
      </c>
    </row>
    <row r="38" spans="7:10" ht="105" x14ac:dyDescent="0.25">
      <c r="G38" s="143" t="str">
        <f t="shared" si="0"/>
        <v>3.2. Привлечение ресурсов</v>
      </c>
      <c r="H38" s="143" t="s">
        <v>252</v>
      </c>
      <c r="I38" s="143" t="s">
        <v>253</v>
      </c>
      <c r="J38" s="143" t="s">
        <v>254</v>
      </c>
    </row>
  </sheetData>
  <mergeCells count="1">
    <mergeCell ref="B4:D4"/>
  </mergeCells>
  <conditionalFormatting sqref="C12:C16 C18:C20 C6:C10">
    <cfRule type="cellIs" dxfId="2" priority="4" operator="between">
      <formula>$J$7</formula>
      <formula>$J$8</formula>
    </cfRule>
    <cfRule type="cellIs" dxfId="1" priority="5" operator="between">
      <formula>$J$6</formula>
      <formula>$J$7</formula>
    </cfRule>
    <cfRule type="cellIs" dxfId="0" priority="6" operator="between">
      <formula>$J$5</formula>
      <formula>$J$6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66"/>
  </sheetPr>
  <dimension ref="B1:S101"/>
  <sheetViews>
    <sheetView tabSelected="1" topLeftCell="A19" zoomScale="120" zoomScaleNormal="120" workbookViewId="0">
      <selection activeCell="D38" sqref="D38:E38"/>
    </sheetView>
  </sheetViews>
  <sheetFormatPr defaultRowHeight="15" x14ac:dyDescent="0.25"/>
  <cols>
    <col min="1" max="1" width="2.140625" style="48" customWidth="1"/>
    <col min="2" max="2" width="6.140625" style="48" customWidth="1"/>
    <col min="3" max="3" width="1" style="48" customWidth="1"/>
    <col min="4" max="4" width="58" style="48" customWidth="1"/>
    <col min="5" max="5" width="16.85546875" style="49" customWidth="1"/>
    <col min="6" max="6" width="1.28515625" style="49" customWidth="1"/>
    <col min="7" max="7" width="22.85546875" style="48" customWidth="1"/>
    <col min="8" max="8" width="2.85546875" style="48" customWidth="1"/>
    <col min="9" max="9" width="32.85546875" style="48" hidden="1" customWidth="1"/>
    <col min="10" max="10" width="19.42578125" style="48" hidden="1" customWidth="1"/>
    <col min="11" max="11" width="18.7109375" style="48" hidden="1" customWidth="1"/>
    <col min="12" max="12" width="5.5703125" style="48" hidden="1" customWidth="1"/>
    <col min="13" max="14" width="9.140625" style="48" hidden="1" customWidth="1"/>
    <col min="15" max="15" width="21.85546875" style="48" hidden="1" customWidth="1"/>
    <col min="16" max="16" width="29.140625" style="48" hidden="1" customWidth="1"/>
    <col min="17" max="17" width="18.5703125" style="48" hidden="1" customWidth="1"/>
    <col min="18" max="19" width="9.140625" style="48" hidden="1" customWidth="1"/>
    <col min="20" max="16384" width="9.140625" style="48"/>
  </cols>
  <sheetData>
    <row r="1" spans="2:17" ht="6.75" customHeight="1" thickBot="1" x14ac:dyDescent="0.3"/>
    <row r="2" spans="2:17" ht="18" customHeight="1" thickBot="1" x14ac:dyDescent="0.3">
      <c r="D2" s="82" t="s">
        <v>72</v>
      </c>
      <c r="E2" s="83" t="str">
        <f>Инструкции!D8</f>
        <v>Впишите дату</v>
      </c>
      <c r="F2" s="84"/>
      <c r="G2" s="85" t="str">
        <f>Инструкции!D6</f>
        <v xml:space="preserve">Впишите название </v>
      </c>
    </row>
    <row r="3" spans="2:17" ht="6" customHeight="1" x14ac:dyDescent="0.25">
      <c r="G3" s="49"/>
    </row>
    <row r="4" spans="2:17" ht="15" customHeight="1" x14ac:dyDescent="0.25">
      <c r="D4" s="211" t="s">
        <v>73</v>
      </c>
      <c r="E4" s="212"/>
      <c r="F4" s="212"/>
      <c r="G4" s="212"/>
    </row>
    <row r="5" spans="2:17" ht="6" customHeight="1" thickBot="1" x14ac:dyDescent="0.3"/>
    <row r="6" spans="2:17" ht="18.75" customHeight="1" x14ac:dyDescent="0.25">
      <c r="D6" s="216" t="s">
        <v>215</v>
      </c>
      <c r="E6" s="217"/>
      <c r="F6" s="217"/>
      <c r="G6" s="218"/>
    </row>
    <row r="7" spans="2:17" ht="80.25" customHeight="1" x14ac:dyDescent="0.25">
      <c r="D7" s="219" t="s">
        <v>77</v>
      </c>
      <c r="E7" s="220"/>
      <c r="F7" s="220"/>
      <c r="G7" s="221"/>
    </row>
    <row r="8" spans="2:17" ht="70.5" customHeight="1" x14ac:dyDescent="0.25">
      <c r="D8" s="219" t="s">
        <v>78</v>
      </c>
      <c r="E8" s="220"/>
      <c r="F8" s="220"/>
      <c r="G8" s="221"/>
    </row>
    <row r="9" spans="2:17" ht="61.5" customHeight="1" x14ac:dyDescent="0.25">
      <c r="D9" s="219" t="s">
        <v>79</v>
      </c>
      <c r="E9" s="220"/>
      <c r="F9" s="220"/>
      <c r="G9" s="221"/>
    </row>
    <row r="10" spans="2:17" ht="99" customHeight="1" thickBot="1" x14ac:dyDescent="0.3">
      <c r="D10" s="222" t="s">
        <v>80</v>
      </c>
      <c r="E10" s="223"/>
      <c r="F10" s="223"/>
      <c r="G10" s="224"/>
    </row>
    <row r="11" spans="2:17" ht="10.5" customHeight="1" x14ac:dyDescent="0.25">
      <c r="D11" s="49"/>
      <c r="G11" s="49"/>
    </row>
    <row r="12" spans="2:17" ht="18.75" x14ac:dyDescent="0.3">
      <c r="D12" s="209" t="s">
        <v>74</v>
      </c>
      <c r="E12" s="210"/>
      <c r="F12" s="210"/>
      <c r="G12" s="210"/>
    </row>
    <row r="13" spans="2:17" ht="51" customHeight="1" x14ac:dyDescent="0.25">
      <c r="D13" s="206" t="s">
        <v>272</v>
      </c>
      <c r="E13" s="214"/>
      <c r="F13" s="214"/>
      <c r="G13" s="215"/>
      <c r="H13" s="49"/>
    </row>
    <row r="14" spans="2:17" ht="10.5" customHeight="1" thickBot="1" x14ac:dyDescent="0.3">
      <c r="D14" s="50"/>
      <c r="E14" s="50"/>
      <c r="F14" s="50"/>
      <c r="G14" s="50"/>
      <c r="H14" s="49"/>
      <c r="P14" s="48" t="s">
        <v>100</v>
      </c>
    </row>
    <row r="15" spans="2:17" ht="60.75" thickBot="1" x14ac:dyDescent="0.3">
      <c r="B15" s="51"/>
      <c r="C15" s="51"/>
      <c r="D15" s="66" t="s">
        <v>86</v>
      </c>
      <c r="E15" s="42" t="s">
        <v>20</v>
      </c>
      <c r="F15" s="67"/>
      <c r="G15" s="68" t="s">
        <v>21</v>
      </c>
      <c r="H15" s="41"/>
      <c r="I15" s="41" t="s">
        <v>99</v>
      </c>
      <c r="J15" s="41" t="s">
        <v>101</v>
      </c>
      <c r="K15" s="41" t="s">
        <v>102</v>
      </c>
      <c r="L15" s="41"/>
      <c r="M15" s="52"/>
      <c r="N15" s="53" t="s">
        <v>71</v>
      </c>
      <c r="O15" s="54"/>
      <c r="P15" s="51"/>
      <c r="Q15" s="48" t="s">
        <v>101</v>
      </c>
    </row>
    <row r="16" spans="2:17" ht="22.5" customHeight="1" thickBot="1" x14ac:dyDescent="0.3">
      <c r="B16" s="51"/>
      <c r="C16" s="51"/>
      <c r="D16" s="73" t="s">
        <v>0</v>
      </c>
      <c r="E16" s="171" t="s">
        <v>19</v>
      </c>
      <c r="F16" s="74"/>
      <c r="G16" s="44" t="s">
        <v>22</v>
      </c>
      <c r="H16" s="51"/>
      <c r="I16" s="41" t="s">
        <v>103</v>
      </c>
      <c r="J16" s="51">
        <f>IF(E16=$M$16,3,0)</f>
        <v>0</v>
      </c>
      <c r="K16" s="51"/>
      <c r="L16" s="51"/>
      <c r="M16" s="55" t="s">
        <v>18</v>
      </c>
      <c r="N16" s="51">
        <v>1</v>
      </c>
      <c r="O16" s="56" t="s">
        <v>82</v>
      </c>
      <c r="P16" s="57" t="s">
        <v>103</v>
      </c>
      <c r="Q16" s="48" t="e">
        <f>VLOOKUP(P16,I16:K96,FALSE)</f>
        <v>#VALUE!</v>
      </c>
    </row>
    <row r="17" spans="2:16" ht="21.75" customHeight="1" thickBot="1" x14ac:dyDescent="0.3">
      <c r="B17" s="51"/>
      <c r="C17" s="51"/>
      <c r="D17" s="75" t="s">
        <v>1</v>
      </c>
      <c r="E17" s="172" t="s">
        <v>19</v>
      </c>
      <c r="F17" s="71"/>
      <c r="G17" s="43"/>
      <c r="H17" s="51"/>
      <c r="I17" s="41" t="s">
        <v>104</v>
      </c>
      <c r="J17" s="51">
        <f t="shared" ref="J17:J33" si="0">IF(E17=$M$16,3,0)</f>
        <v>0</v>
      </c>
      <c r="K17" s="51">
        <f>IF(G17=O17,2,0)</f>
        <v>0</v>
      </c>
      <c r="L17" s="51"/>
      <c r="M17" s="55" t="s">
        <v>19</v>
      </c>
      <c r="N17" s="51">
        <v>2</v>
      </c>
      <c r="O17" s="56" t="s">
        <v>83</v>
      </c>
      <c r="P17" s="58" t="s">
        <v>104</v>
      </c>
    </row>
    <row r="18" spans="2:16" ht="40.5" customHeight="1" thickBot="1" x14ac:dyDescent="0.3">
      <c r="B18" s="51"/>
      <c r="C18" s="51"/>
      <c r="D18" s="75" t="s">
        <v>2</v>
      </c>
      <c r="E18" s="172" t="s">
        <v>19</v>
      </c>
      <c r="F18" s="70"/>
      <c r="G18" s="45"/>
      <c r="H18" s="51"/>
      <c r="I18" s="41" t="s">
        <v>103</v>
      </c>
      <c r="J18" s="51">
        <f t="shared" si="0"/>
        <v>0</v>
      </c>
      <c r="K18" s="51">
        <f>IF(OR(G18=$O$16,G18=$O$18),2,0)</f>
        <v>0</v>
      </c>
      <c r="L18" s="51"/>
      <c r="M18" s="59"/>
      <c r="N18" s="60">
        <v>3</v>
      </c>
      <c r="O18" s="56" t="s">
        <v>84</v>
      </c>
      <c r="P18" s="58" t="s">
        <v>229</v>
      </c>
    </row>
    <row r="19" spans="2:16" ht="39" customHeight="1" thickBot="1" x14ac:dyDescent="0.3">
      <c r="B19" s="51"/>
      <c r="C19" s="51"/>
      <c r="D19" s="75" t="s">
        <v>3</v>
      </c>
      <c r="E19" s="172" t="s">
        <v>19</v>
      </c>
      <c r="F19" s="70"/>
      <c r="G19" s="45"/>
      <c r="H19" s="51"/>
      <c r="I19" s="41" t="s">
        <v>103</v>
      </c>
      <c r="J19" s="51">
        <f t="shared" si="0"/>
        <v>0</v>
      </c>
      <c r="K19" s="51">
        <f>IF(OR(G19=O18,G19=O19,G19=O16),2,0)</f>
        <v>0</v>
      </c>
      <c r="L19" s="51"/>
      <c r="M19" s="51"/>
      <c r="N19" s="51"/>
      <c r="O19" s="61" t="s">
        <v>85</v>
      </c>
      <c r="P19" s="58" t="s">
        <v>230</v>
      </c>
    </row>
    <row r="20" spans="2:16" ht="24" customHeight="1" thickBot="1" x14ac:dyDescent="0.3">
      <c r="B20" s="51"/>
      <c r="C20" s="51"/>
      <c r="D20" s="75" t="s">
        <v>4</v>
      </c>
      <c r="E20" s="172" t="s">
        <v>19</v>
      </c>
      <c r="F20" s="77"/>
      <c r="G20" s="47" t="s">
        <v>22</v>
      </c>
      <c r="H20" s="51"/>
      <c r="I20" s="41" t="s">
        <v>104</v>
      </c>
      <c r="J20" s="51">
        <f t="shared" si="0"/>
        <v>0</v>
      </c>
      <c r="K20" s="51"/>
      <c r="L20" s="51"/>
      <c r="M20" s="51"/>
      <c r="N20" s="51"/>
      <c r="O20" s="51"/>
      <c r="P20" s="58"/>
    </row>
    <row r="21" spans="2:16" ht="39" customHeight="1" x14ac:dyDescent="0.25">
      <c r="B21" s="51"/>
      <c r="C21" s="51"/>
      <c r="D21" s="75" t="s">
        <v>5</v>
      </c>
      <c r="E21" s="172" t="s">
        <v>19</v>
      </c>
      <c r="F21" s="76"/>
      <c r="G21" s="46" t="s">
        <v>22</v>
      </c>
      <c r="H21" s="51"/>
      <c r="I21" s="41" t="s">
        <v>106</v>
      </c>
      <c r="J21" s="51">
        <f t="shared" si="0"/>
        <v>0</v>
      </c>
      <c r="K21" s="51"/>
      <c r="L21" s="51"/>
      <c r="M21" s="51"/>
      <c r="N21" s="51"/>
      <c r="O21" s="51"/>
    </row>
    <row r="22" spans="2:16" ht="41.25" customHeight="1" x14ac:dyDescent="0.25">
      <c r="B22" s="51"/>
      <c r="C22" s="51"/>
      <c r="D22" s="75" t="s">
        <v>6</v>
      </c>
      <c r="E22" s="172" t="s">
        <v>19</v>
      </c>
      <c r="F22" s="71"/>
      <c r="G22" s="43"/>
      <c r="H22" s="51"/>
      <c r="I22" s="41" t="s">
        <v>106</v>
      </c>
      <c r="J22" s="51">
        <f t="shared" si="0"/>
        <v>0</v>
      </c>
      <c r="K22" s="51">
        <f>IF(G22=O17,2,0)</f>
        <v>0</v>
      </c>
      <c r="L22" s="51"/>
      <c r="M22" s="51"/>
      <c r="N22" s="51"/>
      <c r="O22" s="51"/>
      <c r="P22" s="51"/>
    </row>
    <row r="23" spans="2:16" ht="35.25" customHeight="1" x14ac:dyDescent="0.25">
      <c r="B23" s="51"/>
      <c r="C23" s="51"/>
      <c r="D23" s="75" t="s">
        <v>7</v>
      </c>
      <c r="E23" s="172" t="s">
        <v>19</v>
      </c>
      <c r="F23" s="77"/>
      <c r="G23" s="47" t="s">
        <v>22</v>
      </c>
      <c r="H23" s="51"/>
      <c r="I23" s="41" t="s">
        <v>104</v>
      </c>
      <c r="J23" s="51">
        <f t="shared" si="0"/>
        <v>0</v>
      </c>
      <c r="K23" s="51"/>
      <c r="L23" s="51"/>
      <c r="M23" s="51"/>
      <c r="N23" s="51"/>
      <c r="O23" s="51"/>
      <c r="P23" s="51"/>
    </row>
    <row r="24" spans="2:16" ht="56.25" customHeight="1" x14ac:dyDescent="0.25">
      <c r="B24" s="51"/>
      <c r="C24" s="51"/>
      <c r="D24" s="75" t="s">
        <v>8</v>
      </c>
      <c r="E24" s="172" t="s">
        <v>19</v>
      </c>
      <c r="F24" s="70"/>
      <c r="G24" s="45"/>
      <c r="H24" s="51"/>
      <c r="I24" s="41" t="s">
        <v>105</v>
      </c>
      <c r="J24" s="51">
        <f t="shared" si="0"/>
        <v>0</v>
      </c>
      <c r="K24" s="51">
        <f>IF(OR(G24=O18,G24=O19),2,0)</f>
        <v>0</v>
      </c>
      <c r="L24" s="51"/>
      <c r="M24" s="51"/>
      <c r="N24" s="51"/>
      <c r="O24" s="51"/>
      <c r="P24" s="51"/>
    </row>
    <row r="25" spans="2:16" ht="38.25" customHeight="1" x14ac:dyDescent="0.25">
      <c r="B25" s="51"/>
      <c r="C25" s="51"/>
      <c r="D25" s="75" t="s">
        <v>9</v>
      </c>
      <c r="E25" s="172" t="s">
        <v>19</v>
      </c>
      <c r="F25" s="77"/>
      <c r="G25" s="47" t="s">
        <v>22</v>
      </c>
      <c r="H25" s="51"/>
      <c r="I25" s="41" t="s">
        <v>105</v>
      </c>
      <c r="J25" s="51">
        <f t="shared" si="0"/>
        <v>0</v>
      </c>
      <c r="K25" s="51"/>
      <c r="L25" s="51"/>
      <c r="M25" s="51"/>
      <c r="N25" s="51"/>
      <c r="O25" s="51"/>
      <c r="P25" s="51"/>
    </row>
    <row r="26" spans="2:16" ht="39.75" customHeight="1" x14ac:dyDescent="0.25">
      <c r="B26" s="51"/>
      <c r="C26" s="51"/>
      <c r="D26" s="75" t="s">
        <v>10</v>
      </c>
      <c r="E26" s="172" t="s">
        <v>19</v>
      </c>
      <c r="F26" s="70"/>
      <c r="G26" s="45"/>
      <c r="H26" s="51"/>
      <c r="I26" s="41" t="s">
        <v>108</v>
      </c>
      <c r="J26" s="51">
        <f t="shared" si="0"/>
        <v>0</v>
      </c>
      <c r="K26" s="51">
        <f>IF(G26=O19,2,0)</f>
        <v>0</v>
      </c>
      <c r="L26" s="51"/>
      <c r="M26" s="51"/>
      <c r="N26" s="51"/>
      <c r="O26" s="51"/>
      <c r="P26" s="51"/>
    </row>
    <row r="27" spans="2:16" ht="55.5" customHeight="1" x14ac:dyDescent="0.25">
      <c r="B27" s="51"/>
      <c r="C27" s="51"/>
      <c r="D27" s="75" t="s">
        <v>11</v>
      </c>
      <c r="E27" s="172" t="s">
        <v>19</v>
      </c>
      <c r="F27" s="76"/>
      <c r="G27" s="46" t="s">
        <v>22</v>
      </c>
      <c r="H27" s="51"/>
      <c r="I27" s="41" t="s">
        <v>107</v>
      </c>
      <c r="J27" s="51">
        <f t="shared" si="0"/>
        <v>0</v>
      </c>
      <c r="K27" s="51"/>
      <c r="L27" s="51"/>
      <c r="M27" s="51"/>
      <c r="N27" s="51"/>
      <c r="O27" s="51"/>
      <c r="P27" s="51"/>
    </row>
    <row r="28" spans="2:16" ht="34.5" customHeight="1" x14ac:dyDescent="0.25">
      <c r="B28" s="51"/>
      <c r="C28" s="51"/>
      <c r="D28" s="75" t="s">
        <v>12</v>
      </c>
      <c r="E28" s="172" t="s">
        <v>19</v>
      </c>
      <c r="F28" s="76"/>
      <c r="G28" s="46" t="s">
        <v>22</v>
      </c>
      <c r="H28" s="51"/>
      <c r="I28" s="41" t="s">
        <v>108</v>
      </c>
      <c r="J28" s="51">
        <f t="shared" si="0"/>
        <v>0</v>
      </c>
      <c r="K28" s="51"/>
      <c r="L28" s="51"/>
      <c r="M28" s="51"/>
      <c r="N28" s="51"/>
      <c r="O28" s="51"/>
      <c r="P28" s="51"/>
    </row>
    <row r="29" spans="2:16" ht="20.25" customHeight="1" x14ac:dyDescent="0.25">
      <c r="B29" s="51"/>
      <c r="C29" s="51"/>
      <c r="D29" s="75" t="s">
        <v>13</v>
      </c>
      <c r="E29" s="172" t="s">
        <v>19</v>
      </c>
      <c r="F29" s="70"/>
      <c r="G29" s="45"/>
      <c r="H29" s="51"/>
      <c r="I29" s="41" t="s">
        <v>108</v>
      </c>
      <c r="J29" s="51">
        <f t="shared" si="0"/>
        <v>0</v>
      </c>
      <c r="K29" s="51">
        <f>IF(OR(G29=$O$18,G29=$O$19),2,0)</f>
        <v>0</v>
      </c>
      <c r="L29" s="51"/>
      <c r="M29" s="51"/>
      <c r="N29" s="51"/>
      <c r="O29" s="51"/>
      <c r="P29" s="51"/>
    </row>
    <row r="30" spans="2:16" ht="23.25" customHeight="1" x14ac:dyDescent="0.25">
      <c r="B30" s="51"/>
      <c r="C30" s="51"/>
      <c r="D30" s="75" t="s">
        <v>14</v>
      </c>
      <c r="E30" s="172" t="s">
        <v>19</v>
      </c>
      <c r="F30" s="70"/>
      <c r="G30" s="45"/>
      <c r="H30" s="51"/>
      <c r="I30" s="41" t="s">
        <v>108</v>
      </c>
      <c r="J30" s="51">
        <f t="shared" si="0"/>
        <v>0</v>
      </c>
      <c r="K30" s="51">
        <f t="shared" ref="K30:K33" si="1">IF(OR(G30=$O$18,G30=$O$19),2,0)</f>
        <v>0</v>
      </c>
      <c r="L30" s="51"/>
      <c r="M30" s="51"/>
      <c r="N30" s="51"/>
      <c r="O30" s="51"/>
      <c r="P30" s="51"/>
    </row>
    <row r="31" spans="2:16" ht="23.25" customHeight="1" x14ac:dyDescent="0.25">
      <c r="B31" s="51"/>
      <c r="C31" s="51"/>
      <c r="D31" s="75" t="s">
        <v>15</v>
      </c>
      <c r="E31" s="172" t="s">
        <v>19</v>
      </c>
      <c r="F31" s="70"/>
      <c r="G31" s="45"/>
      <c r="H31" s="51"/>
      <c r="I31" s="41" t="s">
        <v>108</v>
      </c>
      <c r="J31" s="51">
        <f t="shared" si="0"/>
        <v>0</v>
      </c>
      <c r="K31" s="51">
        <f t="shared" si="1"/>
        <v>0</v>
      </c>
      <c r="L31" s="51"/>
      <c r="M31" s="51"/>
      <c r="N31" s="51"/>
      <c r="O31" s="51"/>
      <c r="P31" s="51"/>
    </row>
    <row r="32" spans="2:16" ht="36.75" customHeight="1" x14ac:dyDescent="0.25">
      <c r="B32" s="51"/>
      <c r="C32" s="51"/>
      <c r="D32" s="75" t="s">
        <v>16</v>
      </c>
      <c r="E32" s="172" t="s">
        <v>19</v>
      </c>
      <c r="F32" s="70"/>
      <c r="G32" s="45"/>
      <c r="H32" s="51"/>
      <c r="I32" s="41" t="s">
        <v>108</v>
      </c>
      <c r="J32" s="51">
        <f t="shared" si="0"/>
        <v>0</v>
      </c>
      <c r="K32" s="51">
        <f t="shared" si="1"/>
        <v>0</v>
      </c>
      <c r="L32" s="51"/>
      <c r="M32" s="51"/>
      <c r="N32" s="51"/>
      <c r="O32" s="51"/>
      <c r="P32" s="51"/>
    </row>
    <row r="33" spans="2:16" ht="21.75" customHeight="1" thickBot="1" x14ac:dyDescent="0.3">
      <c r="B33" s="51"/>
      <c r="C33" s="51"/>
      <c r="D33" s="78" t="s">
        <v>17</v>
      </c>
      <c r="E33" s="173" t="s">
        <v>19</v>
      </c>
      <c r="F33" s="72"/>
      <c r="G33" s="69"/>
      <c r="H33" s="51"/>
      <c r="I33" s="41" t="s">
        <v>108</v>
      </c>
      <c r="J33" s="51">
        <f t="shared" si="0"/>
        <v>0</v>
      </c>
      <c r="K33" s="51">
        <f t="shared" si="1"/>
        <v>0</v>
      </c>
      <c r="L33" s="51"/>
      <c r="M33" s="51"/>
      <c r="N33" s="51"/>
      <c r="O33" s="51"/>
      <c r="P33" s="51"/>
    </row>
    <row r="34" spans="2:16" ht="9" customHeight="1" x14ac:dyDescent="0.25">
      <c r="B34" s="51"/>
      <c r="C34" s="51"/>
      <c r="D34" s="62"/>
      <c r="E34" s="41"/>
      <c r="F34" s="41"/>
      <c r="G34" s="51"/>
      <c r="H34" s="51"/>
      <c r="I34" s="41"/>
      <c r="J34" s="51"/>
      <c r="K34" s="51"/>
      <c r="L34" s="51"/>
      <c r="M34" s="51"/>
      <c r="N34" s="51"/>
      <c r="O34" s="51"/>
      <c r="P34" s="51"/>
    </row>
    <row r="35" spans="2:16" ht="18.75" x14ac:dyDescent="0.3">
      <c r="B35" s="51"/>
      <c r="C35" s="51"/>
      <c r="D35" s="213" t="s">
        <v>81</v>
      </c>
      <c r="E35" s="209"/>
      <c r="F35" s="209"/>
      <c r="G35" s="209"/>
      <c r="H35" s="51"/>
      <c r="I35" s="41"/>
      <c r="J35" s="51"/>
      <c r="K35" s="51"/>
      <c r="L35" s="51"/>
      <c r="M35" s="51"/>
      <c r="N35" s="51"/>
      <c r="O35" s="51"/>
      <c r="P35" s="51"/>
    </row>
    <row r="36" spans="2:16" ht="36.75" customHeight="1" x14ac:dyDescent="0.25">
      <c r="B36" s="51"/>
      <c r="C36" s="51"/>
      <c r="D36" s="206" t="s">
        <v>273</v>
      </c>
      <c r="E36" s="207"/>
      <c r="F36" s="207"/>
      <c r="G36" s="208"/>
      <c r="H36" s="51"/>
      <c r="I36" s="41"/>
      <c r="J36" s="51"/>
      <c r="K36" s="51"/>
      <c r="L36" s="51"/>
      <c r="M36" s="51"/>
      <c r="N36" s="51"/>
      <c r="O36" s="51"/>
      <c r="P36" s="51"/>
    </row>
    <row r="37" spans="2:16" ht="15.75" thickBot="1" x14ac:dyDescent="0.3">
      <c r="B37" s="51"/>
      <c r="C37" s="51"/>
      <c r="D37" s="63"/>
      <c r="E37" s="41"/>
      <c r="F37" s="41"/>
      <c r="G37" s="51"/>
      <c r="H37" s="51"/>
      <c r="I37" s="41"/>
      <c r="J37" s="51"/>
      <c r="K37" s="51"/>
      <c r="L37" s="51"/>
      <c r="M37" s="51"/>
      <c r="N37" s="51"/>
      <c r="O37" s="51"/>
      <c r="P37" s="51"/>
    </row>
    <row r="38" spans="2:16" ht="45" customHeight="1" thickBot="1" x14ac:dyDescent="0.3">
      <c r="B38" s="79" t="s">
        <v>87</v>
      </c>
      <c r="C38" s="80"/>
      <c r="D38" s="227" t="s">
        <v>24</v>
      </c>
      <c r="E38" s="228"/>
      <c r="F38" s="30"/>
      <c r="G38" s="114" t="s">
        <v>71</v>
      </c>
      <c r="H38" s="41"/>
      <c r="I38" s="41" t="s">
        <v>103</v>
      </c>
      <c r="J38" s="41" t="str">
        <f>G38</f>
        <v>Выберите вариант ответа</v>
      </c>
      <c r="K38" s="51" t="s">
        <v>109</v>
      </c>
      <c r="L38" s="51"/>
      <c r="M38" s="51"/>
      <c r="N38" s="51"/>
      <c r="O38" s="51"/>
      <c r="P38" s="51"/>
    </row>
    <row r="39" spans="2:16" ht="42.95" customHeight="1" x14ac:dyDescent="0.25">
      <c r="B39" s="31">
        <v>1</v>
      </c>
      <c r="C39" s="32"/>
      <c r="D39" s="229" t="s">
        <v>23</v>
      </c>
      <c r="E39" s="230"/>
      <c r="F39" s="33"/>
      <c r="G39" s="34" t="str">
        <f>IF(G38=$N$16,"ДА","НЕТ")</f>
        <v>НЕТ</v>
      </c>
      <c r="H39" s="51"/>
      <c r="I39" s="41"/>
      <c r="J39" s="51"/>
      <c r="K39" s="51" t="e">
        <f>(J38+J43+J48)/3</f>
        <v>#VALUE!</v>
      </c>
      <c r="L39" s="51"/>
      <c r="M39" s="51"/>
      <c r="N39" s="51"/>
      <c r="O39" s="51"/>
      <c r="P39" s="51"/>
    </row>
    <row r="40" spans="2:16" ht="42.95" customHeight="1" x14ac:dyDescent="0.25">
      <c r="B40" s="31">
        <v>2</v>
      </c>
      <c r="C40" s="32"/>
      <c r="D40" s="229" t="s">
        <v>25</v>
      </c>
      <c r="E40" s="230"/>
      <c r="F40" s="33"/>
      <c r="G40" s="34" t="str">
        <f>IF(G38=$N$17,"ДА","НЕТ")</f>
        <v>НЕТ</v>
      </c>
      <c r="H40" s="51"/>
      <c r="I40" s="41"/>
      <c r="J40" s="51"/>
      <c r="K40" s="51"/>
      <c r="L40" s="51"/>
      <c r="M40" s="51"/>
      <c r="N40" s="51"/>
      <c r="O40" s="51"/>
      <c r="P40" s="51"/>
    </row>
    <row r="41" spans="2:16" ht="42.95" customHeight="1" thickBot="1" x14ac:dyDescent="0.3">
      <c r="B41" s="35">
        <v>3</v>
      </c>
      <c r="C41" s="36"/>
      <c r="D41" s="225" t="s">
        <v>26</v>
      </c>
      <c r="E41" s="226"/>
      <c r="F41" s="37"/>
      <c r="G41" s="38" t="str">
        <f>IF(G38=$N$18,"ДА","НЕТ")</f>
        <v>НЕТ</v>
      </c>
      <c r="H41" s="51"/>
      <c r="I41" s="41"/>
      <c r="J41" s="51"/>
      <c r="K41" s="51"/>
      <c r="L41" s="51"/>
      <c r="M41" s="51"/>
      <c r="N41" s="51"/>
      <c r="O41" s="51"/>
      <c r="P41" s="51"/>
    </row>
    <row r="42" spans="2:16" ht="11.25" customHeight="1" thickBot="1" x14ac:dyDescent="0.3">
      <c r="B42" s="64"/>
      <c r="C42" s="64"/>
      <c r="D42" s="62"/>
      <c r="G42" s="51"/>
      <c r="H42" s="51"/>
      <c r="I42" s="41"/>
      <c r="J42" s="51"/>
      <c r="K42" s="51"/>
      <c r="L42" s="51"/>
      <c r="M42" s="51"/>
      <c r="N42" s="51"/>
      <c r="O42" s="51"/>
      <c r="P42" s="51"/>
    </row>
    <row r="43" spans="2:16" ht="45" customHeight="1" thickBot="1" x14ac:dyDescent="0.3">
      <c r="B43" s="79" t="s">
        <v>88</v>
      </c>
      <c r="C43" s="81"/>
      <c r="D43" s="227" t="s">
        <v>27</v>
      </c>
      <c r="E43" s="228"/>
      <c r="F43" s="30"/>
      <c r="G43" s="115" t="s">
        <v>71</v>
      </c>
      <c r="H43" s="41"/>
      <c r="I43" s="41" t="s">
        <v>103</v>
      </c>
      <c r="J43" s="41" t="str">
        <f>G43</f>
        <v>Выберите вариант ответа</v>
      </c>
      <c r="K43" s="51"/>
      <c r="L43" s="51"/>
      <c r="M43" s="51"/>
      <c r="N43" s="51"/>
      <c r="O43" s="51"/>
      <c r="P43" s="51"/>
    </row>
    <row r="44" spans="2:16" ht="42.95" customHeight="1" x14ac:dyDescent="0.25">
      <c r="B44" s="31">
        <v>1</v>
      </c>
      <c r="C44" s="32"/>
      <c r="D44" s="229" t="s">
        <v>28</v>
      </c>
      <c r="E44" s="230"/>
      <c r="F44" s="33"/>
      <c r="G44" s="39" t="str">
        <f>IF(G43=$N$16,"ДА","НЕТ")</f>
        <v>НЕТ</v>
      </c>
      <c r="H44" s="51"/>
      <c r="I44" s="41"/>
      <c r="J44" s="51"/>
      <c r="K44" s="51"/>
      <c r="L44" s="51"/>
      <c r="M44" s="51"/>
      <c r="N44" s="51"/>
      <c r="O44" s="51"/>
      <c r="P44" s="51"/>
    </row>
    <row r="45" spans="2:16" ht="42.95" customHeight="1" x14ac:dyDescent="0.25">
      <c r="B45" s="31">
        <v>2</v>
      </c>
      <c r="C45" s="32"/>
      <c r="D45" s="229" t="s">
        <v>29</v>
      </c>
      <c r="E45" s="230"/>
      <c r="F45" s="33"/>
      <c r="G45" s="39" t="str">
        <f>IF(G43=$N$17,"ДА","НЕТ")</f>
        <v>НЕТ</v>
      </c>
      <c r="H45" s="51"/>
      <c r="I45" s="41"/>
      <c r="J45" s="51"/>
      <c r="K45" s="51"/>
      <c r="L45" s="51"/>
      <c r="M45" s="51"/>
      <c r="N45" s="51"/>
      <c r="O45" s="51"/>
      <c r="P45" s="51"/>
    </row>
    <row r="46" spans="2:16" ht="42.95" customHeight="1" thickBot="1" x14ac:dyDescent="0.3">
      <c r="B46" s="35">
        <v>3</v>
      </c>
      <c r="C46" s="36"/>
      <c r="D46" s="225" t="s">
        <v>30</v>
      </c>
      <c r="E46" s="226"/>
      <c r="F46" s="37"/>
      <c r="G46" s="40" t="str">
        <f>IF(G43=$N$18,"ДА","НЕТ")</f>
        <v>НЕТ</v>
      </c>
      <c r="H46" s="51"/>
      <c r="I46" s="41"/>
      <c r="J46" s="51"/>
      <c r="K46" s="51"/>
      <c r="L46" s="51"/>
      <c r="M46" s="51"/>
      <c r="N46" s="51"/>
      <c r="O46" s="51"/>
      <c r="P46" s="51"/>
    </row>
    <row r="47" spans="2:16" ht="14.25" customHeight="1" thickBot="1" x14ac:dyDescent="0.3">
      <c r="B47" s="64"/>
      <c r="C47" s="64"/>
      <c r="D47" s="65"/>
      <c r="G47" s="41"/>
      <c r="H47" s="41"/>
      <c r="I47" s="41"/>
      <c r="J47" s="41"/>
      <c r="K47" s="51"/>
      <c r="L47" s="51"/>
      <c r="M47" s="51"/>
      <c r="N47" s="51"/>
      <c r="O47" s="51"/>
      <c r="P47" s="51"/>
    </row>
    <row r="48" spans="2:16" ht="45" customHeight="1" thickBot="1" x14ac:dyDescent="0.3">
      <c r="B48" s="79" t="s">
        <v>89</v>
      </c>
      <c r="C48" s="81"/>
      <c r="D48" s="227" t="s">
        <v>31</v>
      </c>
      <c r="E48" s="228"/>
      <c r="F48" s="30"/>
      <c r="G48" s="115" t="s">
        <v>71</v>
      </c>
      <c r="H48" s="41"/>
      <c r="I48" s="41" t="s">
        <v>103</v>
      </c>
      <c r="J48" s="41" t="str">
        <f>G48</f>
        <v>Выберите вариант ответа</v>
      </c>
      <c r="K48" s="51"/>
      <c r="L48" s="51"/>
      <c r="M48" s="51"/>
      <c r="N48" s="51"/>
      <c r="O48" s="51"/>
      <c r="P48" s="51"/>
    </row>
    <row r="49" spans="2:16" ht="42.95" customHeight="1" x14ac:dyDescent="0.25">
      <c r="B49" s="31">
        <v>1</v>
      </c>
      <c r="C49" s="32"/>
      <c r="D49" s="229" t="s">
        <v>32</v>
      </c>
      <c r="E49" s="230"/>
      <c r="F49" s="33"/>
      <c r="G49" s="39" t="str">
        <f>IF(G48=$N$16,"ДА","НЕТ")</f>
        <v>НЕТ</v>
      </c>
      <c r="H49" s="51"/>
      <c r="I49" s="41"/>
      <c r="J49" s="51"/>
      <c r="K49" s="51"/>
      <c r="L49" s="51"/>
      <c r="M49" s="51"/>
      <c r="N49" s="51"/>
      <c r="O49" s="51"/>
      <c r="P49" s="51"/>
    </row>
    <row r="50" spans="2:16" ht="42.95" customHeight="1" x14ac:dyDescent="0.25">
      <c r="B50" s="31">
        <v>2</v>
      </c>
      <c r="C50" s="32"/>
      <c r="D50" s="229" t="s">
        <v>33</v>
      </c>
      <c r="E50" s="230"/>
      <c r="F50" s="33"/>
      <c r="G50" s="39" t="str">
        <f>IF(G48=$N$17,"ДА","НЕТ")</f>
        <v>НЕТ</v>
      </c>
      <c r="H50" s="51"/>
      <c r="I50" s="41"/>
      <c r="J50" s="51"/>
      <c r="K50" s="51"/>
      <c r="L50" s="51"/>
      <c r="M50" s="51"/>
      <c r="N50" s="51"/>
      <c r="O50" s="51"/>
      <c r="P50" s="51"/>
    </row>
    <row r="51" spans="2:16" ht="42.95" customHeight="1" thickBot="1" x14ac:dyDescent="0.3">
      <c r="B51" s="35">
        <v>3</v>
      </c>
      <c r="C51" s="36"/>
      <c r="D51" s="225" t="s">
        <v>34</v>
      </c>
      <c r="E51" s="226"/>
      <c r="F51" s="37"/>
      <c r="G51" s="40" t="str">
        <f>IF(G48=$N$18,"ДА","НЕТ")</f>
        <v>НЕТ</v>
      </c>
      <c r="H51" s="51"/>
      <c r="I51" s="41"/>
      <c r="J51" s="51"/>
      <c r="K51" s="51"/>
      <c r="L51" s="51"/>
      <c r="M51" s="51"/>
      <c r="N51" s="51"/>
      <c r="O51" s="51"/>
      <c r="P51" s="51"/>
    </row>
    <row r="52" spans="2:16" ht="12" customHeight="1" thickBot="1" x14ac:dyDescent="0.3">
      <c r="B52" s="64"/>
      <c r="C52" s="64"/>
      <c r="D52" s="62"/>
      <c r="G52" s="41"/>
      <c r="H52" s="41"/>
      <c r="I52" s="41"/>
      <c r="J52" s="41"/>
      <c r="K52" s="51"/>
      <c r="L52" s="51"/>
      <c r="M52" s="51"/>
      <c r="N52" s="51"/>
      <c r="O52" s="51"/>
      <c r="P52" s="51"/>
    </row>
    <row r="53" spans="2:16" ht="45" customHeight="1" thickBot="1" x14ac:dyDescent="0.3">
      <c r="B53" s="79" t="s">
        <v>90</v>
      </c>
      <c r="C53" s="81"/>
      <c r="D53" s="227" t="s">
        <v>35</v>
      </c>
      <c r="E53" s="228"/>
      <c r="F53" s="30"/>
      <c r="G53" s="115" t="s">
        <v>71</v>
      </c>
      <c r="H53" s="41"/>
      <c r="I53" s="41" t="s">
        <v>104</v>
      </c>
      <c r="J53" s="41" t="str">
        <f>G53</f>
        <v>Выберите вариант ответа</v>
      </c>
      <c r="K53" s="51" t="s">
        <v>109</v>
      </c>
      <c r="L53" s="51"/>
      <c r="M53" s="51"/>
      <c r="N53" s="51"/>
      <c r="O53" s="51"/>
      <c r="P53" s="51"/>
    </row>
    <row r="54" spans="2:16" ht="42.95" customHeight="1" x14ac:dyDescent="0.25">
      <c r="B54" s="31">
        <v>1</v>
      </c>
      <c r="C54" s="32"/>
      <c r="D54" s="229" t="s">
        <v>36</v>
      </c>
      <c r="E54" s="230"/>
      <c r="F54" s="33"/>
      <c r="G54" s="39" t="str">
        <f>IF(G53=$N$16,"ДА","НЕТ")</f>
        <v>НЕТ</v>
      </c>
      <c r="H54" s="51"/>
      <c r="I54" s="41"/>
      <c r="J54" s="51"/>
      <c r="K54" s="51" t="e">
        <f>(J53+J58+J63)/3</f>
        <v>#VALUE!</v>
      </c>
      <c r="L54" s="51"/>
      <c r="M54" s="51"/>
      <c r="N54" s="51"/>
      <c r="O54" s="51"/>
      <c r="P54" s="51"/>
    </row>
    <row r="55" spans="2:16" ht="42.95" customHeight="1" x14ac:dyDescent="0.25">
      <c r="B55" s="31">
        <v>2</v>
      </c>
      <c r="C55" s="32"/>
      <c r="D55" s="229" t="s">
        <v>37</v>
      </c>
      <c r="E55" s="230"/>
      <c r="F55" s="33"/>
      <c r="G55" s="39" t="str">
        <f>IF(G53=$N$17,"ДА","НЕТ")</f>
        <v>НЕТ</v>
      </c>
      <c r="H55" s="51"/>
      <c r="I55" s="41"/>
      <c r="J55" s="51"/>
      <c r="K55" s="51"/>
      <c r="L55" s="51"/>
      <c r="M55" s="51"/>
      <c r="N55" s="51"/>
      <c r="O55" s="51"/>
      <c r="P55" s="51"/>
    </row>
    <row r="56" spans="2:16" ht="42.95" customHeight="1" thickBot="1" x14ac:dyDescent="0.3">
      <c r="B56" s="35">
        <v>3</v>
      </c>
      <c r="C56" s="36"/>
      <c r="D56" s="225" t="s">
        <v>38</v>
      </c>
      <c r="E56" s="226"/>
      <c r="F56" s="37"/>
      <c r="G56" s="40" t="str">
        <f>IF(G53=$N$18,"ДА","НЕТ")</f>
        <v>НЕТ</v>
      </c>
      <c r="H56" s="51"/>
      <c r="I56" s="41"/>
      <c r="J56" s="51"/>
      <c r="K56" s="51"/>
      <c r="L56" s="51"/>
      <c r="M56" s="51"/>
      <c r="N56" s="51"/>
      <c r="O56" s="51"/>
      <c r="P56" s="51"/>
    </row>
    <row r="57" spans="2:16" ht="10.5" customHeight="1" thickBot="1" x14ac:dyDescent="0.3">
      <c r="B57" s="64"/>
      <c r="C57" s="64"/>
      <c r="D57" s="62"/>
      <c r="G57" s="51"/>
      <c r="H57" s="51"/>
      <c r="I57" s="41"/>
      <c r="J57" s="51"/>
      <c r="K57" s="51"/>
      <c r="L57" s="51"/>
      <c r="M57" s="51"/>
      <c r="N57" s="51"/>
      <c r="O57" s="51"/>
      <c r="P57" s="51"/>
    </row>
    <row r="58" spans="2:16" ht="45" customHeight="1" thickBot="1" x14ac:dyDescent="0.3">
      <c r="B58" s="79" t="s">
        <v>91</v>
      </c>
      <c r="C58" s="81"/>
      <c r="D58" s="227" t="s">
        <v>39</v>
      </c>
      <c r="E58" s="228"/>
      <c r="F58" s="30"/>
      <c r="G58" s="115" t="s">
        <v>71</v>
      </c>
      <c r="H58" s="41"/>
      <c r="I58" s="41" t="s">
        <v>104</v>
      </c>
      <c r="J58" s="41" t="str">
        <f>G58</f>
        <v>Выберите вариант ответа</v>
      </c>
      <c r="K58" s="51"/>
      <c r="L58" s="51"/>
      <c r="M58" s="51"/>
      <c r="N58" s="51"/>
      <c r="O58" s="51"/>
      <c r="P58" s="51"/>
    </row>
    <row r="59" spans="2:16" ht="42.95" customHeight="1" x14ac:dyDescent="0.25">
      <c r="B59" s="31">
        <v>1</v>
      </c>
      <c r="C59" s="32"/>
      <c r="D59" s="229" t="s">
        <v>40</v>
      </c>
      <c r="E59" s="230"/>
      <c r="F59" s="33"/>
      <c r="G59" s="39" t="str">
        <f>IF(G58=$N$16,"ДА","НЕТ")</f>
        <v>НЕТ</v>
      </c>
      <c r="H59" s="51"/>
      <c r="I59" s="41"/>
      <c r="J59" s="51"/>
      <c r="K59" s="51"/>
      <c r="L59" s="51"/>
      <c r="M59" s="51"/>
      <c r="N59" s="51"/>
      <c r="O59" s="51"/>
      <c r="P59" s="51"/>
    </row>
    <row r="60" spans="2:16" ht="42.95" customHeight="1" x14ac:dyDescent="0.25">
      <c r="B60" s="31">
        <v>2</v>
      </c>
      <c r="C60" s="32"/>
      <c r="D60" s="229" t="s">
        <v>41</v>
      </c>
      <c r="E60" s="230"/>
      <c r="F60" s="33"/>
      <c r="G60" s="39" t="str">
        <f>IF(G58=$N$17,"ДА","НЕТ")</f>
        <v>НЕТ</v>
      </c>
      <c r="H60" s="51"/>
      <c r="I60" s="41"/>
      <c r="J60" s="51"/>
      <c r="K60" s="51"/>
      <c r="L60" s="51"/>
      <c r="M60" s="51"/>
      <c r="N60" s="51"/>
      <c r="O60" s="51"/>
      <c r="P60" s="51"/>
    </row>
    <row r="61" spans="2:16" ht="42.95" customHeight="1" thickBot="1" x14ac:dyDescent="0.3">
      <c r="B61" s="35">
        <v>3</v>
      </c>
      <c r="C61" s="36"/>
      <c r="D61" s="225" t="s">
        <v>42</v>
      </c>
      <c r="E61" s="226"/>
      <c r="F61" s="37"/>
      <c r="G61" s="40" t="str">
        <f>IF(G58=$N$18,"ДА","НЕТ")</f>
        <v>НЕТ</v>
      </c>
      <c r="H61" s="51"/>
      <c r="I61" s="41"/>
      <c r="J61" s="51"/>
      <c r="K61" s="51"/>
      <c r="L61" s="51"/>
      <c r="M61" s="51"/>
      <c r="N61" s="51"/>
      <c r="O61" s="51"/>
      <c r="P61" s="51"/>
    </row>
    <row r="62" spans="2:16" ht="11.25" customHeight="1" thickBot="1" x14ac:dyDescent="0.3">
      <c r="B62" s="64"/>
      <c r="C62" s="64"/>
      <c r="D62" s="62"/>
      <c r="G62" s="51"/>
      <c r="H62" s="51"/>
      <c r="I62" s="41"/>
      <c r="J62" s="51"/>
      <c r="K62" s="51"/>
      <c r="L62" s="51"/>
      <c r="M62" s="51"/>
      <c r="N62" s="51"/>
      <c r="O62" s="51"/>
      <c r="P62" s="51"/>
    </row>
    <row r="63" spans="2:16" ht="45" customHeight="1" thickBot="1" x14ac:dyDescent="0.3">
      <c r="B63" s="79" t="s">
        <v>92</v>
      </c>
      <c r="C63" s="81"/>
      <c r="D63" s="227" t="s">
        <v>43</v>
      </c>
      <c r="E63" s="228"/>
      <c r="F63" s="30"/>
      <c r="G63" s="116" t="s">
        <v>71</v>
      </c>
      <c r="H63" s="41"/>
      <c r="I63" s="41" t="s">
        <v>104</v>
      </c>
      <c r="J63" s="41" t="str">
        <f>G63</f>
        <v>Выберите вариант ответа</v>
      </c>
      <c r="K63" s="51"/>
      <c r="L63" s="51"/>
      <c r="M63" s="51"/>
      <c r="N63" s="51"/>
      <c r="O63" s="51"/>
      <c r="P63" s="51"/>
    </row>
    <row r="64" spans="2:16" ht="42.95" customHeight="1" x14ac:dyDescent="0.25">
      <c r="B64" s="31">
        <v>1</v>
      </c>
      <c r="C64" s="32"/>
      <c r="D64" s="229" t="s">
        <v>44</v>
      </c>
      <c r="E64" s="230"/>
      <c r="F64" s="33"/>
      <c r="G64" s="39" t="str">
        <f>IF(G63=$N$16,"ДА","НЕТ")</f>
        <v>НЕТ</v>
      </c>
      <c r="H64" s="51"/>
      <c r="I64" s="41"/>
      <c r="J64" s="51"/>
      <c r="K64" s="51"/>
      <c r="L64" s="51"/>
      <c r="M64" s="51"/>
      <c r="N64" s="51"/>
      <c r="O64" s="51"/>
      <c r="P64" s="51"/>
    </row>
    <row r="65" spans="2:16" ht="42.95" customHeight="1" x14ac:dyDescent="0.25">
      <c r="B65" s="31">
        <v>2</v>
      </c>
      <c r="C65" s="32"/>
      <c r="D65" s="229" t="s">
        <v>45</v>
      </c>
      <c r="E65" s="230"/>
      <c r="F65" s="33"/>
      <c r="G65" s="39" t="str">
        <f>IF(G63=$N$17,"ДА","НЕТ")</f>
        <v>НЕТ</v>
      </c>
      <c r="H65" s="51"/>
      <c r="I65" s="41"/>
      <c r="J65" s="51"/>
      <c r="K65" s="51"/>
      <c r="L65" s="51"/>
      <c r="M65" s="51"/>
      <c r="N65" s="51"/>
      <c r="O65" s="51"/>
      <c r="P65" s="51"/>
    </row>
    <row r="66" spans="2:16" ht="51" customHeight="1" thickBot="1" x14ac:dyDescent="0.3">
      <c r="B66" s="35">
        <v>3</v>
      </c>
      <c r="C66" s="36"/>
      <c r="D66" s="225" t="s">
        <v>46</v>
      </c>
      <c r="E66" s="226"/>
      <c r="F66" s="37"/>
      <c r="G66" s="40" t="str">
        <f>IF(G63=$N$18,"ДА","НЕТ")</f>
        <v>НЕТ</v>
      </c>
      <c r="H66" s="51"/>
      <c r="I66" s="41"/>
      <c r="J66" s="51"/>
      <c r="K66" s="51"/>
      <c r="L66" s="51"/>
      <c r="M66" s="51"/>
      <c r="N66" s="51"/>
      <c r="O66" s="51"/>
      <c r="P66" s="51"/>
    </row>
    <row r="67" spans="2:16" ht="10.5" customHeight="1" thickBot="1" x14ac:dyDescent="0.3">
      <c r="B67" s="64"/>
      <c r="C67" s="64"/>
      <c r="D67" s="62"/>
      <c r="G67" s="51"/>
      <c r="H67" s="51"/>
      <c r="I67" s="41"/>
      <c r="J67" s="51"/>
      <c r="K67" s="51"/>
      <c r="L67" s="51"/>
      <c r="M67" s="51"/>
      <c r="N67" s="51"/>
      <c r="O67" s="51"/>
      <c r="P67" s="51"/>
    </row>
    <row r="68" spans="2:16" ht="45" customHeight="1" thickBot="1" x14ac:dyDescent="0.3">
      <c r="B68" s="79" t="s">
        <v>93</v>
      </c>
      <c r="C68" s="81"/>
      <c r="D68" s="227" t="s">
        <v>47</v>
      </c>
      <c r="E68" s="228"/>
      <c r="F68" s="30"/>
      <c r="G68" s="115" t="s">
        <v>71</v>
      </c>
      <c r="H68" s="41"/>
      <c r="I68" s="41" t="s">
        <v>106</v>
      </c>
      <c r="J68" s="41" t="str">
        <f>G68</f>
        <v>Выберите вариант ответа</v>
      </c>
      <c r="K68" s="51" t="s">
        <v>109</v>
      </c>
      <c r="L68" s="51"/>
      <c r="M68" s="51"/>
      <c r="N68" s="51"/>
      <c r="O68" s="51"/>
      <c r="P68" s="51"/>
    </row>
    <row r="69" spans="2:16" ht="42.95" customHeight="1" x14ac:dyDescent="0.25">
      <c r="B69" s="31">
        <v>1</v>
      </c>
      <c r="C69" s="32"/>
      <c r="D69" s="229" t="s">
        <v>48</v>
      </c>
      <c r="E69" s="230"/>
      <c r="F69" s="33"/>
      <c r="G69" s="39" t="str">
        <f>IF(G68=$N$16,"ДА","НЕТ")</f>
        <v>НЕТ</v>
      </c>
      <c r="H69" s="51"/>
      <c r="I69" s="41"/>
      <c r="J69" s="51"/>
      <c r="K69" s="51" t="str">
        <f>J68</f>
        <v>Выберите вариант ответа</v>
      </c>
      <c r="L69" s="51"/>
      <c r="M69" s="51"/>
      <c r="N69" s="51"/>
      <c r="O69" s="51"/>
      <c r="P69" s="51"/>
    </row>
    <row r="70" spans="2:16" ht="42.95" customHeight="1" x14ac:dyDescent="0.25">
      <c r="B70" s="31">
        <v>2</v>
      </c>
      <c r="C70" s="32"/>
      <c r="D70" s="229" t="s">
        <v>49</v>
      </c>
      <c r="E70" s="230"/>
      <c r="F70" s="33"/>
      <c r="G70" s="39" t="str">
        <f>IF(G68=$N$17,"ДА","НЕТ")</f>
        <v>НЕТ</v>
      </c>
      <c r="H70" s="51"/>
      <c r="I70" s="41"/>
      <c r="J70" s="51"/>
      <c r="K70" s="51"/>
      <c r="L70" s="51"/>
      <c r="M70" s="51"/>
      <c r="N70" s="51"/>
      <c r="O70" s="51"/>
      <c r="P70" s="51"/>
    </row>
    <row r="71" spans="2:16" ht="51" customHeight="1" thickBot="1" x14ac:dyDescent="0.3">
      <c r="B71" s="35">
        <v>3</v>
      </c>
      <c r="C71" s="36"/>
      <c r="D71" s="225" t="s">
        <v>50</v>
      </c>
      <c r="E71" s="226"/>
      <c r="F71" s="37"/>
      <c r="G71" s="40" t="str">
        <f>IF(G68=$N$18,"ДА","НЕТ")</f>
        <v>НЕТ</v>
      </c>
      <c r="H71" s="51"/>
      <c r="I71" s="41"/>
      <c r="J71" s="51"/>
      <c r="K71" s="51"/>
      <c r="L71" s="51"/>
      <c r="M71" s="51"/>
      <c r="N71" s="51"/>
      <c r="O71" s="51"/>
      <c r="P71" s="51"/>
    </row>
    <row r="72" spans="2:16" ht="12" customHeight="1" thickBot="1" x14ac:dyDescent="0.3">
      <c r="B72" s="64"/>
      <c r="C72" s="64"/>
      <c r="D72" s="62"/>
      <c r="G72" s="51"/>
      <c r="H72" s="51"/>
      <c r="I72" s="41"/>
      <c r="J72" s="51"/>
      <c r="K72" s="51"/>
      <c r="L72" s="51"/>
      <c r="M72" s="51"/>
      <c r="N72" s="51"/>
      <c r="O72" s="51"/>
      <c r="P72" s="51"/>
    </row>
    <row r="73" spans="2:16" ht="45" customHeight="1" thickBot="1" x14ac:dyDescent="0.3">
      <c r="B73" s="79" t="s">
        <v>94</v>
      </c>
      <c r="C73" s="81"/>
      <c r="D73" s="227" t="s">
        <v>51</v>
      </c>
      <c r="E73" s="228"/>
      <c r="F73" s="30"/>
      <c r="G73" s="115" t="s">
        <v>71</v>
      </c>
      <c r="H73" s="41"/>
      <c r="I73" s="41" t="s">
        <v>105</v>
      </c>
      <c r="J73" s="41" t="str">
        <f>G73</f>
        <v>Выберите вариант ответа</v>
      </c>
      <c r="K73" s="51" t="str">
        <f>J73</f>
        <v>Выберите вариант ответа</v>
      </c>
      <c r="L73" s="51"/>
      <c r="M73" s="51"/>
      <c r="N73" s="51"/>
      <c r="O73" s="51"/>
      <c r="P73" s="51"/>
    </row>
    <row r="74" spans="2:16" ht="42.95" customHeight="1" x14ac:dyDescent="0.25">
      <c r="B74" s="31">
        <v>1</v>
      </c>
      <c r="C74" s="32"/>
      <c r="D74" s="229" t="s">
        <v>52</v>
      </c>
      <c r="E74" s="230"/>
      <c r="F74" s="33"/>
      <c r="G74" s="39" t="str">
        <f>IF(G73=$N$16,"ДА","НЕТ")</f>
        <v>НЕТ</v>
      </c>
      <c r="H74" s="51"/>
      <c r="I74" s="41"/>
      <c r="J74" s="51"/>
      <c r="K74" s="51"/>
      <c r="L74" s="51"/>
      <c r="M74" s="51"/>
      <c r="N74" s="51"/>
      <c r="O74" s="51"/>
      <c r="P74" s="51"/>
    </row>
    <row r="75" spans="2:16" ht="51" customHeight="1" x14ac:dyDescent="0.25">
      <c r="B75" s="31">
        <v>2</v>
      </c>
      <c r="C75" s="32"/>
      <c r="D75" s="229" t="s">
        <v>53</v>
      </c>
      <c r="E75" s="230"/>
      <c r="F75" s="33"/>
      <c r="G75" s="39" t="str">
        <f>IF(G73=$N$17,"ДА","НЕТ")</f>
        <v>НЕТ</v>
      </c>
      <c r="H75" s="51"/>
      <c r="I75" s="41"/>
      <c r="J75" s="51"/>
      <c r="K75" s="51"/>
      <c r="L75" s="51"/>
      <c r="M75" s="51"/>
      <c r="N75" s="51"/>
      <c r="O75" s="51"/>
      <c r="P75" s="51"/>
    </row>
    <row r="76" spans="2:16" ht="51" customHeight="1" thickBot="1" x14ac:dyDescent="0.3">
      <c r="B76" s="35">
        <v>3</v>
      </c>
      <c r="C76" s="36"/>
      <c r="D76" s="225" t="s">
        <v>54</v>
      </c>
      <c r="E76" s="226"/>
      <c r="F76" s="37"/>
      <c r="G76" s="40" t="str">
        <f>IF(G73=$N$18,"ДА","НЕТ")</f>
        <v>НЕТ</v>
      </c>
      <c r="H76" s="51"/>
      <c r="I76" s="41"/>
      <c r="J76" s="51"/>
      <c r="K76" s="51"/>
      <c r="L76" s="51"/>
      <c r="M76" s="51"/>
      <c r="N76" s="51"/>
      <c r="O76" s="51"/>
      <c r="P76" s="51"/>
    </row>
    <row r="77" spans="2:16" ht="10.5" customHeight="1" thickBot="1" x14ac:dyDescent="0.3">
      <c r="B77" s="64"/>
      <c r="C77" s="64"/>
      <c r="D77" s="62"/>
      <c r="G77" s="41"/>
      <c r="H77" s="41"/>
      <c r="I77" s="41"/>
      <c r="J77" s="41"/>
      <c r="K77" s="51"/>
      <c r="L77" s="51"/>
      <c r="M77" s="51"/>
      <c r="N77" s="51"/>
      <c r="O77" s="51"/>
      <c r="P77" s="51"/>
    </row>
    <row r="78" spans="2:16" ht="45" customHeight="1" thickBot="1" x14ac:dyDescent="0.3">
      <c r="B78" s="79" t="s">
        <v>95</v>
      </c>
      <c r="C78" s="81"/>
      <c r="D78" s="227" t="s">
        <v>55</v>
      </c>
      <c r="E78" s="228"/>
      <c r="F78" s="30"/>
      <c r="G78" s="115" t="s">
        <v>71</v>
      </c>
      <c r="H78" s="41"/>
      <c r="I78" s="41" t="s">
        <v>107</v>
      </c>
      <c r="J78" s="41" t="str">
        <f>G78</f>
        <v>Выберите вариант ответа</v>
      </c>
      <c r="K78" s="51" t="e">
        <f>(J78+J83)/2</f>
        <v>#VALUE!</v>
      </c>
      <c r="L78" s="51"/>
      <c r="M78" s="51"/>
      <c r="N78" s="51"/>
      <c r="O78" s="51"/>
      <c r="P78" s="51"/>
    </row>
    <row r="79" spans="2:16" ht="42.95" customHeight="1" x14ac:dyDescent="0.25">
      <c r="B79" s="31">
        <v>1</v>
      </c>
      <c r="C79" s="32"/>
      <c r="D79" s="229" t="s">
        <v>56</v>
      </c>
      <c r="E79" s="230"/>
      <c r="F79" s="33"/>
      <c r="G79" s="39" t="str">
        <f>IF(G78=$N$16,"ДА","НЕТ")</f>
        <v>НЕТ</v>
      </c>
      <c r="H79" s="51"/>
      <c r="I79" s="41"/>
      <c r="J79" s="51"/>
      <c r="K79" s="51"/>
      <c r="L79" s="51"/>
      <c r="M79" s="51"/>
      <c r="N79" s="51"/>
      <c r="O79" s="51"/>
      <c r="P79" s="51"/>
    </row>
    <row r="80" spans="2:16" ht="42.95" customHeight="1" x14ac:dyDescent="0.25">
      <c r="B80" s="31">
        <v>2</v>
      </c>
      <c r="C80" s="32"/>
      <c r="D80" s="229" t="s">
        <v>57</v>
      </c>
      <c r="E80" s="230"/>
      <c r="F80" s="33"/>
      <c r="G80" s="39" t="str">
        <f>IF(G78=$N$17,"ДА","НЕТ")</f>
        <v>НЕТ</v>
      </c>
      <c r="H80" s="51"/>
      <c r="I80" s="41"/>
      <c r="J80" s="51"/>
      <c r="K80" s="51"/>
      <c r="L80" s="51"/>
      <c r="M80" s="51"/>
      <c r="N80" s="51"/>
      <c r="O80" s="51"/>
      <c r="P80" s="51"/>
    </row>
    <row r="81" spans="2:16" ht="51" customHeight="1" thickBot="1" x14ac:dyDescent="0.3">
      <c r="B81" s="35">
        <v>3</v>
      </c>
      <c r="C81" s="36"/>
      <c r="D81" s="225" t="s">
        <v>58</v>
      </c>
      <c r="E81" s="226"/>
      <c r="F81" s="37"/>
      <c r="G81" s="40" t="str">
        <f>IF(G78=$N$18,"ДА","НЕТ")</f>
        <v>НЕТ</v>
      </c>
      <c r="H81" s="51"/>
      <c r="I81" s="41"/>
      <c r="J81" s="51"/>
      <c r="K81" s="51"/>
      <c r="L81" s="51"/>
      <c r="M81" s="51"/>
      <c r="N81" s="51"/>
      <c r="O81" s="51"/>
      <c r="P81" s="51"/>
    </row>
    <row r="82" spans="2:16" ht="12.75" customHeight="1" thickBot="1" x14ac:dyDescent="0.3">
      <c r="B82" s="64"/>
      <c r="C82" s="64"/>
      <c r="D82" s="62"/>
      <c r="G82" s="41"/>
      <c r="H82" s="41"/>
      <c r="I82" s="41"/>
      <c r="J82" s="41"/>
      <c r="K82" s="51"/>
      <c r="L82" s="51"/>
      <c r="M82" s="51"/>
      <c r="N82" s="51"/>
      <c r="O82" s="51"/>
      <c r="P82" s="51"/>
    </row>
    <row r="83" spans="2:16" ht="45" customHeight="1" thickBot="1" x14ac:dyDescent="0.3">
      <c r="B83" s="79" t="s">
        <v>96</v>
      </c>
      <c r="C83" s="81"/>
      <c r="D83" s="227" t="s">
        <v>59</v>
      </c>
      <c r="E83" s="228"/>
      <c r="F83" s="30"/>
      <c r="G83" s="115" t="s">
        <v>71</v>
      </c>
      <c r="H83" s="41"/>
      <c r="I83" s="41" t="s">
        <v>107</v>
      </c>
      <c r="J83" s="41" t="str">
        <f>G83</f>
        <v>Выберите вариант ответа</v>
      </c>
      <c r="K83" s="51"/>
      <c r="L83" s="51"/>
      <c r="M83" s="51"/>
      <c r="N83" s="51"/>
      <c r="O83" s="51"/>
      <c r="P83" s="51"/>
    </row>
    <row r="84" spans="2:16" ht="42.75" customHeight="1" x14ac:dyDescent="0.25">
      <c r="B84" s="31">
        <v>1</v>
      </c>
      <c r="C84" s="32"/>
      <c r="D84" s="229" t="s">
        <v>60</v>
      </c>
      <c r="E84" s="230"/>
      <c r="F84" s="33"/>
      <c r="G84" s="39" t="str">
        <f>IF(G83=$N$16,"ДА","НЕТ")</f>
        <v>НЕТ</v>
      </c>
      <c r="H84" s="51"/>
      <c r="I84" s="41"/>
      <c r="J84" s="51"/>
      <c r="K84" s="51"/>
      <c r="L84" s="51"/>
      <c r="M84" s="51"/>
      <c r="N84" s="51"/>
      <c r="O84" s="51"/>
      <c r="P84" s="51"/>
    </row>
    <row r="85" spans="2:16" ht="42.95" customHeight="1" x14ac:dyDescent="0.25">
      <c r="B85" s="31">
        <v>2</v>
      </c>
      <c r="C85" s="32"/>
      <c r="D85" s="229" t="s">
        <v>61</v>
      </c>
      <c r="E85" s="230"/>
      <c r="F85" s="33"/>
      <c r="G85" s="39" t="str">
        <f>IF(G83=$N$17,"ДА","НЕТ")</f>
        <v>НЕТ</v>
      </c>
      <c r="H85" s="51"/>
      <c r="I85" s="41"/>
      <c r="J85" s="51"/>
      <c r="K85" s="51"/>
      <c r="L85" s="51"/>
      <c r="M85" s="51"/>
      <c r="N85" s="51"/>
      <c r="O85" s="51"/>
      <c r="P85" s="51"/>
    </row>
    <row r="86" spans="2:16" ht="51" customHeight="1" thickBot="1" x14ac:dyDescent="0.3">
      <c r="B86" s="35">
        <v>3</v>
      </c>
      <c r="C86" s="36"/>
      <c r="D86" s="225" t="s">
        <v>62</v>
      </c>
      <c r="E86" s="226"/>
      <c r="F86" s="37"/>
      <c r="G86" s="40" t="str">
        <f>IF(G83=$N$18,"ДА","НЕТ")</f>
        <v>НЕТ</v>
      </c>
      <c r="H86" s="51"/>
      <c r="I86" s="41"/>
      <c r="J86" s="51"/>
      <c r="K86" s="51"/>
      <c r="L86" s="51"/>
      <c r="M86" s="51"/>
      <c r="N86" s="51"/>
      <c r="O86" s="51"/>
      <c r="P86" s="51"/>
    </row>
    <row r="87" spans="2:16" ht="12" customHeight="1" thickBot="1" x14ac:dyDescent="0.3">
      <c r="B87" s="64"/>
      <c r="C87" s="64"/>
      <c r="D87" s="62"/>
      <c r="G87" s="51"/>
      <c r="H87" s="51"/>
      <c r="I87" s="41"/>
      <c r="J87" s="51"/>
      <c r="K87" s="51"/>
      <c r="L87" s="51"/>
      <c r="M87" s="51"/>
      <c r="N87" s="51"/>
      <c r="O87" s="51"/>
      <c r="P87" s="51"/>
    </row>
    <row r="88" spans="2:16" ht="45" customHeight="1" thickBot="1" x14ac:dyDescent="0.3">
      <c r="B88" s="79" t="s">
        <v>97</v>
      </c>
      <c r="C88" s="81"/>
      <c r="D88" s="227" t="s">
        <v>63</v>
      </c>
      <c r="E88" s="228"/>
      <c r="F88" s="30"/>
      <c r="G88" s="115" t="s">
        <v>71</v>
      </c>
      <c r="H88" s="41"/>
      <c r="I88" s="41" t="s">
        <v>108</v>
      </c>
      <c r="J88" s="41" t="str">
        <f>G88</f>
        <v>Выберите вариант ответа</v>
      </c>
      <c r="K88" s="51" t="s">
        <v>110</v>
      </c>
      <c r="L88" s="51"/>
      <c r="M88" s="51"/>
      <c r="N88" s="51"/>
      <c r="O88" s="51"/>
      <c r="P88" s="51"/>
    </row>
    <row r="89" spans="2:16" ht="42.95" customHeight="1" x14ac:dyDescent="0.25">
      <c r="B89" s="31">
        <v>1</v>
      </c>
      <c r="C89" s="32"/>
      <c r="D89" s="229" t="s">
        <v>64</v>
      </c>
      <c r="E89" s="230"/>
      <c r="F89" s="33"/>
      <c r="G89" s="39" t="str">
        <f>IF(G88=$N$16,"ДА","НЕТ")</f>
        <v>НЕТ</v>
      </c>
      <c r="H89" s="51"/>
      <c r="I89" s="41"/>
      <c r="J89" s="51"/>
      <c r="K89" s="51" t="e">
        <f>(J88+J93)/2</f>
        <v>#VALUE!</v>
      </c>
      <c r="L89" s="51"/>
      <c r="M89" s="51"/>
      <c r="N89" s="51"/>
      <c r="O89" s="51"/>
      <c r="P89" s="51"/>
    </row>
    <row r="90" spans="2:16" ht="42.95" customHeight="1" x14ac:dyDescent="0.25">
      <c r="B90" s="31">
        <v>2</v>
      </c>
      <c r="C90" s="32"/>
      <c r="D90" s="229" t="s">
        <v>65</v>
      </c>
      <c r="E90" s="230"/>
      <c r="F90" s="33"/>
      <c r="G90" s="39" t="str">
        <f>IF(G88=$N$17,"ДА","НЕТ")</f>
        <v>НЕТ</v>
      </c>
      <c r="H90" s="51"/>
      <c r="I90" s="41"/>
      <c r="J90" s="51"/>
      <c r="K90" s="51"/>
      <c r="L90" s="51"/>
      <c r="M90" s="51"/>
      <c r="N90" s="51"/>
      <c r="O90" s="51"/>
      <c r="P90" s="51"/>
    </row>
    <row r="91" spans="2:16" ht="83.25" customHeight="1" thickBot="1" x14ac:dyDescent="0.3">
      <c r="B91" s="35">
        <v>3</v>
      </c>
      <c r="C91" s="36"/>
      <c r="D91" s="225" t="s">
        <v>66</v>
      </c>
      <c r="E91" s="226"/>
      <c r="F91" s="37"/>
      <c r="G91" s="40" t="str">
        <f>IF(G88=$N$18,"ДА","НЕТ")</f>
        <v>НЕТ</v>
      </c>
      <c r="H91" s="51"/>
      <c r="I91" s="41"/>
      <c r="J91" s="51"/>
      <c r="K91" s="51"/>
      <c r="L91" s="51"/>
      <c r="M91" s="51"/>
      <c r="N91" s="51"/>
      <c r="O91" s="51"/>
      <c r="P91" s="51"/>
    </row>
    <row r="92" spans="2:16" ht="14.25" customHeight="1" thickBot="1" x14ac:dyDescent="0.3">
      <c r="B92" s="64"/>
      <c r="C92" s="64"/>
      <c r="D92" s="62"/>
      <c r="G92" s="51"/>
      <c r="H92" s="51"/>
      <c r="I92" s="41"/>
      <c r="J92" s="51"/>
      <c r="K92" s="51"/>
      <c r="L92" s="51"/>
      <c r="M92" s="51"/>
      <c r="N92" s="51"/>
      <c r="O92" s="51"/>
      <c r="P92" s="51"/>
    </row>
    <row r="93" spans="2:16" ht="45" customHeight="1" thickBot="1" x14ac:dyDescent="0.3">
      <c r="B93" s="79" t="s">
        <v>98</v>
      </c>
      <c r="C93" s="81"/>
      <c r="D93" s="227" t="s">
        <v>67</v>
      </c>
      <c r="E93" s="228"/>
      <c r="F93" s="30"/>
      <c r="G93" s="115" t="s">
        <v>71</v>
      </c>
      <c r="H93" s="41"/>
      <c r="I93" s="41" t="s">
        <v>108</v>
      </c>
      <c r="J93" s="41" t="str">
        <f>G93</f>
        <v>Выберите вариант ответа</v>
      </c>
      <c r="K93" s="51"/>
      <c r="L93" s="51"/>
      <c r="M93" s="51"/>
      <c r="N93" s="51"/>
      <c r="O93" s="51"/>
      <c r="P93" s="51"/>
    </row>
    <row r="94" spans="2:16" ht="42.95" customHeight="1" x14ac:dyDescent="0.25">
      <c r="B94" s="31">
        <v>1</v>
      </c>
      <c r="C94" s="32"/>
      <c r="D94" s="229" t="s">
        <v>68</v>
      </c>
      <c r="E94" s="230"/>
      <c r="F94" s="33"/>
      <c r="G94" s="39" t="str">
        <f>IF(G93=$N$16,"ДА","НЕТ")</f>
        <v>НЕТ</v>
      </c>
      <c r="H94" s="51"/>
      <c r="I94" s="41"/>
      <c r="J94" s="51"/>
      <c r="K94" s="51"/>
      <c r="L94" s="51"/>
      <c r="M94" s="51"/>
      <c r="N94" s="51"/>
      <c r="O94" s="51"/>
      <c r="P94" s="51"/>
    </row>
    <row r="95" spans="2:16" ht="42.95" customHeight="1" x14ac:dyDescent="0.25">
      <c r="B95" s="31">
        <v>2</v>
      </c>
      <c r="C95" s="32"/>
      <c r="D95" s="229" t="s">
        <v>69</v>
      </c>
      <c r="E95" s="230"/>
      <c r="F95" s="33"/>
      <c r="G95" s="39" t="str">
        <f>IF(G93=$N$17,"ДА","НЕТ")</f>
        <v>НЕТ</v>
      </c>
      <c r="H95" s="51"/>
      <c r="I95" s="41"/>
      <c r="J95" s="51"/>
      <c r="K95" s="51"/>
      <c r="L95" s="51"/>
      <c r="M95" s="51"/>
      <c r="N95" s="51"/>
      <c r="O95" s="51"/>
      <c r="P95" s="51"/>
    </row>
    <row r="96" spans="2:16" ht="51" customHeight="1" thickBot="1" x14ac:dyDescent="0.3">
      <c r="B96" s="35">
        <v>3</v>
      </c>
      <c r="C96" s="36"/>
      <c r="D96" s="225" t="s">
        <v>70</v>
      </c>
      <c r="E96" s="226"/>
      <c r="F96" s="37"/>
      <c r="G96" s="40" t="str">
        <f>IF(G93=$N$18,"ДА","НЕТ")</f>
        <v>НЕТ</v>
      </c>
      <c r="H96" s="51"/>
      <c r="I96" s="41"/>
      <c r="J96" s="51"/>
      <c r="K96" s="51"/>
      <c r="L96" s="51"/>
      <c r="M96" s="51"/>
      <c r="N96" s="51"/>
      <c r="O96" s="51"/>
      <c r="P96" s="51"/>
    </row>
    <row r="97" spans="2:16" x14ac:dyDescent="0.25">
      <c r="B97" s="51"/>
      <c r="C97" s="51"/>
      <c r="D97" s="51"/>
      <c r="E97" s="41"/>
      <c r="F97" s="4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2:16" x14ac:dyDescent="0.25">
      <c r="B98" s="51"/>
      <c r="C98" s="51"/>
      <c r="D98" s="51"/>
      <c r="E98" s="41"/>
      <c r="F98" s="4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2:16" x14ac:dyDescent="0.25">
      <c r="B99" s="51"/>
      <c r="C99" s="51"/>
      <c r="D99" s="51"/>
      <c r="E99" s="41"/>
      <c r="F99" s="4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2:16" x14ac:dyDescent="0.25">
      <c r="I100" s="51"/>
    </row>
    <row r="101" spans="2:16" x14ac:dyDescent="0.25">
      <c r="I101" s="51"/>
    </row>
  </sheetData>
  <mergeCells count="58">
    <mergeCell ref="D51:E51"/>
    <mergeCell ref="D38:E38"/>
    <mergeCell ref="D39:E39"/>
    <mergeCell ref="D40:E40"/>
    <mergeCell ref="D41:E41"/>
    <mergeCell ref="D43:E43"/>
    <mergeCell ref="D44:E44"/>
    <mergeCell ref="D45:E45"/>
    <mergeCell ref="D46:E46"/>
    <mergeCell ref="D48:E48"/>
    <mergeCell ref="D49:E49"/>
    <mergeCell ref="D50:E50"/>
    <mergeCell ref="D66:E66"/>
    <mergeCell ref="D53:E53"/>
    <mergeCell ref="D54:E54"/>
    <mergeCell ref="D55:E55"/>
    <mergeCell ref="D56:E56"/>
    <mergeCell ref="D58:E58"/>
    <mergeCell ref="D59:E59"/>
    <mergeCell ref="D60:E60"/>
    <mergeCell ref="D61:E61"/>
    <mergeCell ref="D63:E63"/>
    <mergeCell ref="D64:E64"/>
    <mergeCell ref="D65:E65"/>
    <mergeCell ref="D81:E81"/>
    <mergeCell ref="D68:E68"/>
    <mergeCell ref="D69:E69"/>
    <mergeCell ref="D70:E70"/>
    <mergeCell ref="D71:E71"/>
    <mergeCell ref="D73:E73"/>
    <mergeCell ref="D74:E74"/>
    <mergeCell ref="D75:E75"/>
    <mergeCell ref="D76:E76"/>
    <mergeCell ref="D78:E78"/>
    <mergeCell ref="D79:E79"/>
    <mergeCell ref="D80:E80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4:E94"/>
    <mergeCell ref="D93:E93"/>
    <mergeCell ref="D95:E95"/>
    <mergeCell ref="D36:G36"/>
    <mergeCell ref="D12:G12"/>
    <mergeCell ref="D4:G4"/>
    <mergeCell ref="D35:G35"/>
    <mergeCell ref="D13:G13"/>
    <mergeCell ref="D6:G6"/>
    <mergeCell ref="D7:G7"/>
    <mergeCell ref="D8:G8"/>
    <mergeCell ref="D9:G9"/>
    <mergeCell ref="D10:G10"/>
  </mergeCells>
  <dataValidations count="4">
    <dataValidation type="list" allowBlank="1" showInputMessage="1" showErrorMessage="1" sqref="E16:F34">
      <formula1>ДАНЕТ</formula1>
    </dataValidation>
    <dataValidation type="list" allowBlank="1" showInputMessage="1" showErrorMessage="1" sqref="G17:G19 G22 G24:G26 G29:G33">
      <formula1>Документы</formula1>
    </dataValidation>
    <dataValidation type="list" allowBlank="1" showInputMessage="1" showErrorMessage="1" sqref="I93 I38 I43 I48 I53 I58 I63 I68 I73 I78 I83 I88 I16:I33">
      <formula1>Институц</formula1>
    </dataValidation>
    <dataValidation type="list" allowBlank="1" showInputMessage="1" showErrorMessage="1" sqref="G38:H38 J38 I95 G93:H93 J93 I90 G88:H88 J88 I85 G83:H83 J83 I80 G78:H78 J78 I75 G73:H73 J73 I70 G68:H68 J68 I65 G63:H63 J63 I60 G58:H58 J58 I55 G53:H53 J53 I50 G48:H48 J48 I45 G43:H43 J43 I39">
      <formula1>вопросник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Q84"/>
  <sheetViews>
    <sheetView showGridLines="0" zoomScale="130" zoomScaleNormal="130" workbookViewId="0">
      <selection activeCell="D21" sqref="D21:E21"/>
    </sheetView>
  </sheetViews>
  <sheetFormatPr defaultRowHeight="15" x14ac:dyDescent="0.25"/>
  <cols>
    <col min="1" max="1" width="2.140625" style="1" customWidth="1"/>
    <col min="2" max="2" width="6.140625" style="1" customWidth="1"/>
    <col min="3" max="3" width="1" style="1" customWidth="1"/>
    <col min="4" max="4" width="58" style="1" customWidth="1"/>
    <col min="5" max="5" width="16.85546875" style="2" customWidth="1"/>
    <col min="6" max="6" width="1.28515625" style="2" customWidth="1"/>
    <col min="7" max="7" width="22.85546875" style="1" customWidth="1"/>
    <col min="8" max="8" width="2.85546875" style="1" customWidth="1"/>
    <col min="9" max="9" width="32.85546875" style="1" hidden="1" customWidth="1"/>
    <col min="10" max="10" width="19.42578125" style="1" hidden="1" customWidth="1"/>
    <col min="11" max="11" width="18.7109375" style="1" hidden="1" customWidth="1"/>
    <col min="12" max="12" width="5.5703125" style="1" hidden="1" customWidth="1"/>
    <col min="13" max="14" width="9.140625" style="1" hidden="1" customWidth="1"/>
    <col min="15" max="15" width="21.85546875" style="1" hidden="1" customWidth="1"/>
    <col min="16" max="16" width="29.140625" style="1" hidden="1" customWidth="1"/>
    <col min="17" max="17" width="18.5703125" style="1" hidden="1" customWidth="1"/>
    <col min="18" max="18" width="9.140625" style="1" customWidth="1"/>
    <col min="19" max="16384" width="9.140625" style="1"/>
  </cols>
  <sheetData>
    <row r="1" spans="2:17" ht="8.25" customHeight="1" thickBot="1" x14ac:dyDescent="0.3"/>
    <row r="2" spans="2:17" ht="15.75" thickBot="1" x14ac:dyDescent="0.3">
      <c r="D2" s="82" t="s">
        <v>72</v>
      </c>
      <c r="E2" s="83" t="str">
        <f>Инструкции!D8</f>
        <v>Впишите дату</v>
      </c>
      <c r="F2" s="84"/>
      <c r="G2" s="113" t="str">
        <f>Инструкции!D6</f>
        <v xml:space="preserve">Впишите название </v>
      </c>
    </row>
    <row r="3" spans="2:17" ht="6" customHeight="1" x14ac:dyDescent="0.25">
      <c r="D3" s="48"/>
      <c r="E3" s="49"/>
      <c r="F3" s="49"/>
      <c r="G3" s="49"/>
    </row>
    <row r="4" spans="2:17" x14ac:dyDescent="0.25">
      <c r="D4" s="231" t="s">
        <v>111</v>
      </c>
      <c r="E4" s="232"/>
      <c r="F4" s="232"/>
      <c r="G4" s="232"/>
    </row>
    <row r="5" spans="2:17" ht="10.5" customHeight="1" x14ac:dyDescent="0.25">
      <c r="D5" s="2"/>
      <c r="G5" s="2"/>
    </row>
    <row r="6" spans="2:17" ht="18.75" x14ac:dyDescent="0.3">
      <c r="D6" s="233" t="s">
        <v>112</v>
      </c>
      <c r="E6" s="234"/>
      <c r="F6" s="234"/>
      <c r="G6" s="234"/>
    </row>
    <row r="7" spans="2:17" ht="51" customHeight="1" x14ac:dyDescent="0.25">
      <c r="D7" s="206" t="s">
        <v>272</v>
      </c>
      <c r="E7" s="214"/>
      <c r="F7" s="214"/>
      <c r="G7" s="215"/>
      <c r="H7" s="2"/>
    </row>
    <row r="8" spans="2:17" ht="10.5" customHeight="1" thickBot="1" x14ac:dyDescent="0.3">
      <c r="D8" s="3"/>
      <c r="E8" s="3"/>
      <c r="F8" s="3"/>
      <c r="G8" s="3"/>
      <c r="H8" s="2"/>
      <c r="P8" s="1" t="s">
        <v>100</v>
      </c>
    </row>
    <row r="9" spans="2:17" ht="60.75" thickBot="1" x14ac:dyDescent="0.3">
      <c r="B9" s="4"/>
      <c r="C9" s="4"/>
      <c r="D9" s="86" t="s">
        <v>86</v>
      </c>
      <c r="E9" s="87" t="s">
        <v>20</v>
      </c>
      <c r="F9" s="88"/>
      <c r="G9" s="89" t="s">
        <v>21</v>
      </c>
      <c r="H9" s="5"/>
      <c r="I9" s="5" t="s">
        <v>99</v>
      </c>
      <c r="J9" s="5" t="s">
        <v>101</v>
      </c>
      <c r="K9" s="6" t="s">
        <v>102</v>
      </c>
      <c r="L9" s="6"/>
      <c r="M9" s="7"/>
      <c r="N9" s="8" t="s">
        <v>71</v>
      </c>
      <c r="O9" s="9"/>
      <c r="P9" s="4"/>
      <c r="Q9" s="1" t="s">
        <v>101</v>
      </c>
    </row>
    <row r="10" spans="2:17" ht="22.5" customHeight="1" thickBot="1" x14ac:dyDescent="0.3">
      <c r="B10" s="4"/>
      <c r="C10" s="4"/>
      <c r="D10" s="90" t="s">
        <v>113</v>
      </c>
      <c r="E10" s="174" t="s">
        <v>19</v>
      </c>
      <c r="F10" s="177"/>
      <c r="G10" s="102"/>
      <c r="H10" s="4"/>
      <c r="I10" s="5"/>
      <c r="J10" s="4"/>
      <c r="K10" s="4"/>
      <c r="L10" s="4"/>
      <c r="M10" s="10" t="s">
        <v>18</v>
      </c>
      <c r="N10" s="4">
        <v>1</v>
      </c>
      <c r="O10" s="11"/>
      <c r="P10" s="12" t="s">
        <v>125</v>
      </c>
    </row>
    <row r="11" spans="2:17" ht="35.25" customHeight="1" thickBot="1" x14ac:dyDescent="0.3">
      <c r="B11" s="4"/>
      <c r="C11" s="4"/>
      <c r="D11" s="91" t="s">
        <v>114</v>
      </c>
      <c r="E11" s="175" t="s">
        <v>19</v>
      </c>
      <c r="F11" s="178"/>
      <c r="G11" s="103"/>
      <c r="H11" s="4"/>
      <c r="I11" s="5"/>
      <c r="J11" s="4"/>
      <c r="K11" s="4"/>
      <c r="L11" s="4"/>
      <c r="M11" s="10" t="s">
        <v>19</v>
      </c>
      <c r="N11" s="4">
        <v>2</v>
      </c>
      <c r="O11" s="11" t="s">
        <v>83</v>
      </c>
      <c r="P11" s="13" t="s">
        <v>126</v>
      </c>
    </row>
    <row r="12" spans="2:17" ht="26.25" customHeight="1" thickBot="1" x14ac:dyDescent="0.3">
      <c r="B12" s="4"/>
      <c r="C12" s="4"/>
      <c r="D12" s="91" t="s">
        <v>115</v>
      </c>
      <c r="E12" s="175" t="s">
        <v>19</v>
      </c>
      <c r="F12" s="178"/>
      <c r="G12" s="103"/>
      <c r="H12" s="4"/>
      <c r="I12" s="5"/>
      <c r="J12" s="4"/>
      <c r="K12" s="4"/>
      <c r="L12" s="4"/>
      <c r="M12" s="14"/>
      <c r="N12" s="15">
        <v>3</v>
      </c>
      <c r="O12" s="11" t="s">
        <v>216</v>
      </c>
      <c r="P12" s="13" t="s">
        <v>127</v>
      </c>
    </row>
    <row r="13" spans="2:17" ht="27" customHeight="1" thickBot="1" x14ac:dyDescent="0.3">
      <c r="B13" s="4"/>
      <c r="C13" s="4"/>
      <c r="D13" s="91" t="s">
        <v>116</v>
      </c>
      <c r="E13" s="175" t="s">
        <v>19</v>
      </c>
      <c r="F13" s="178"/>
      <c r="G13" s="92" t="s">
        <v>22</v>
      </c>
      <c r="H13" s="4"/>
      <c r="I13" s="5"/>
      <c r="J13" s="4"/>
      <c r="K13" s="4"/>
      <c r="L13" s="4"/>
      <c r="M13" s="4"/>
      <c r="N13" s="4"/>
      <c r="O13" s="16"/>
      <c r="P13" s="13" t="s">
        <v>160</v>
      </c>
    </row>
    <row r="14" spans="2:17" ht="21.75" customHeight="1" thickBot="1" x14ac:dyDescent="0.3">
      <c r="B14" s="4"/>
      <c r="C14" s="4"/>
      <c r="D14" s="91" t="s">
        <v>117</v>
      </c>
      <c r="E14" s="175" t="s">
        <v>19</v>
      </c>
      <c r="F14" s="178"/>
      <c r="G14" s="92" t="s">
        <v>22</v>
      </c>
      <c r="H14" s="4"/>
      <c r="I14" s="5"/>
      <c r="J14" s="4"/>
      <c r="K14" s="4"/>
      <c r="L14" s="4"/>
      <c r="M14" s="4"/>
      <c r="N14" s="4"/>
      <c r="O14" s="4"/>
      <c r="P14" s="13"/>
    </row>
    <row r="15" spans="2:17" ht="39" customHeight="1" thickBot="1" x14ac:dyDescent="0.3">
      <c r="B15" s="4"/>
      <c r="C15" s="4"/>
      <c r="D15" s="91" t="s">
        <v>118</v>
      </c>
      <c r="E15" s="175" t="s">
        <v>19</v>
      </c>
      <c r="F15" s="178"/>
      <c r="G15" s="92" t="s">
        <v>22</v>
      </c>
      <c r="H15" s="4"/>
      <c r="I15" s="5"/>
      <c r="J15" s="4"/>
      <c r="K15" s="4"/>
      <c r="L15" s="4"/>
      <c r="M15" s="4"/>
      <c r="N15" s="4"/>
      <c r="O15" s="4"/>
      <c r="P15" s="13"/>
    </row>
    <row r="16" spans="2:17" ht="36.75" customHeight="1" thickBot="1" x14ac:dyDescent="0.3">
      <c r="B16" s="4"/>
      <c r="C16" s="4"/>
      <c r="D16" s="93" t="s">
        <v>119</v>
      </c>
      <c r="E16" s="176" t="s">
        <v>19</v>
      </c>
      <c r="F16" s="179"/>
      <c r="G16" s="94" t="s">
        <v>22</v>
      </c>
      <c r="H16" s="4"/>
      <c r="I16" s="5"/>
      <c r="J16" s="4"/>
      <c r="K16" s="4"/>
      <c r="L16" s="4"/>
      <c r="M16" s="4"/>
      <c r="N16" s="4"/>
      <c r="O16" s="4"/>
      <c r="P16" s="4"/>
    </row>
    <row r="17" spans="2:16" ht="9" customHeight="1" x14ac:dyDescent="0.25">
      <c r="B17" s="4"/>
      <c r="C17" s="4"/>
      <c r="D17" s="18"/>
      <c r="E17" s="5"/>
      <c r="F17" s="5"/>
      <c r="G17" s="4"/>
      <c r="H17" s="4"/>
      <c r="I17" s="5"/>
      <c r="J17" s="4"/>
      <c r="K17" s="4"/>
      <c r="L17" s="4"/>
      <c r="M17" s="4"/>
      <c r="N17" s="4"/>
      <c r="O17" s="4"/>
      <c r="P17" s="4"/>
    </row>
    <row r="18" spans="2:16" ht="18.75" x14ac:dyDescent="0.3">
      <c r="B18" s="4"/>
      <c r="C18" s="4"/>
      <c r="D18" s="235" t="s">
        <v>187</v>
      </c>
      <c r="E18" s="233"/>
      <c r="F18" s="233"/>
      <c r="G18" s="233"/>
      <c r="H18" s="4"/>
      <c r="I18" s="5"/>
      <c r="J18" s="4"/>
      <c r="K18" s="4"/>
      <c r="L18" s="4"/>
      <c r="M18" s="4"/>
      <c r="N18" s="4"/>
      <c r="O18" s="4"/>
      <c r="P18" s="4"/>
    </row>
    <row r="19" spans="2:16" ht="45" customHeight="1" x14ac:dyDescent="0.25">
      <c r="B19" s="4"/>
      <c r="C19" s="4"/>
      <c r="D19" s="206" t="s">
        <v>274</v>
      </c>
      <c r="E19" s="207"/>
      <c r="F19" s="207"/>
      <c r="G19" s="208"/>
      <c r="H19" s="4"/>
      <c r="I19" s="5"/>
      <c r="J19" s="4"/>
      <c r="K19" s="4"/>
      <c r="L19" s="4"/>
      <c r="M19" s="4"/>
      <c r="N19" s="4"/>
      <c r="O19" s="4"/>
      <c r="P19" s="4"/>
    </row>
    <row r="20" spans="2:16" ht="15.75" thickBot="1" x14ac:dyDescent="0.3">
      <c r="B20" s="4"/>
      <c r="C20" s="4"/>
      <c r="D20" s="19"/>
      <c r="E20" s="5"/>
      <c r="F20" s="5"/>
      <c r="G20" s="4"/>
      <c r="H20" s="4"/>
      <c r="I20" s="5"/>
      <c r="J20" s="4"/>
      <c r="K20" s="4"/>
      <c r="L20" s="4"/>
      <c r="M20" s="4"/>
      <c r="N20" s="4"/>
      <c r="O20" s="4"/>
      <c r="P20" s="4"/>
    </row>
    <row r="21" spans="2:16" ht="45" customHeight="1" thickBot="1" x14ac:dyDescent="0.3">
      <c r="B21" s="95" t="s">
        <v>120</v>
      </c>
      <c r="C21" s="96"/>
      <c r="D21" s="236" t="s">
        <v>121</v>
      </c>
      <c r="E21" s="228"/>
      <c r="F21" s="97"/>
      <c r="G21" s="117" t="s">
        <v>71</v>
      </c>
      <c r="H21" s="5"/>
      <c r="I21" s="5" t="s">
        <v>125</v>
      </c>
      <c r="J21" s="5" t="str">
        <f>G21</f>
        <v>Выберите вариант ответа</v>
      </c>
      <c r="K21" s="4" t="s">
        <v>109</v>
      </c>
      <c r="L21" s="4"/>
      <c r="M21" s="4"/>
      <c r="N21" s="4"/>
      <c r="O21" s="4"/>
      <c r="P21" s="4"/>
    </row>
    <row r="22" spans="2:16" ht="42.95" customHeight="1" x14ac:dyDescent="0.25">
      <c r="B22" s="31">
        <v>1</v>
      </c>
      <c r="C22" s="32"/>
      <c r="D22" s="237" t="s">
        <v>122</v>
      </c>
      <c r="E22" s="238"/>
      <c r="F22" s="98"/>
      <c r="G22" s="34" t="str">
        <f>IF(G21=$N$10,"ДА","НЕТ")</f>
        <v>НЕТ</v>
      </c>
      <c r="H22" s="4"/>
      <c r="I22" s="5"/>
      <c r="J22" s="4"/>
      <c r="K22" s="4" t="e">
        <f>(J21+J26+J31)/3</f>
        <v>#VALUE!</v>
      </c>
      <c r="L22" s="4"/>
      <c r="M22" s="4"/>
      <c r="N22" s="4"/>
      <c r="O22" s="4"/>
      <c r="P22" s="4"/>
    </row>
    <row r="23" spans="2:16" ht="42.95" customHeight="1" x14ac:dyDescent="0.25">
      <c r="B23" s="31">
        <v>2</v>
      </c>
      <c r="C23" s="32"/>
      <c r="D23" s="229" t="s">
        <v>123</v>
      </c>
      <c r="E23" s="230"/>
      <c r="F23" s="33"/>
      <c r="G23" s="34" t="str">
        <f>IF(G21=$N$11,"ДА","НЕТ")</f>
        <v>НЕТ</v>
      </c>
      <c r="H23" s="4"/>
      <c r="I23" s="5"/>
      <c r="J23" s="4"/>
      <c r="K23" s="4"/>
      <c r="L23" s="4"/>
      <c r="M23" s="4"/>
      <c r="N23" s="4"/>
      <c r="O23" s="4"/>
      <c r="P23" s="4"/>
    </row>
    <row r="24" spans="2:16" ht="42.95" customHeight="1" thickBot="1" x14ac:dyDescent="0.3">
      <c r="B24" s="35">
        <v>3</v>
      </c>
      <c r="C24" s="36"/>
      <c r="D24" s="225" t="s">
        <v>124</v>
      </c>
      <c r="E24" s="226"/>
      <c r="F24" s="37"/>
      <c r="G24" s="38" t="str">
        <f>IF(G21=$N$12,"ДА","НЕТ")</f>
        <v>НЕТ</v>
      </c>
      <c r="H24" s="4"/>
      <c r="I24" s="5"/>
      <c r="J24" s="4"/>
      <c r="K24" s="4"/>
      <c r="L24" s="4"/>
      <c r="M24" s="4"/>
      <c r="N24" s="4"/>
      <c r="O24" s="4"/>
      <c r="P24" s="4"/>
    </row>
    <row r="25" spans="2:16" ht="11.25" customHeight="1" thickBot="1" x14ac:dyDescent="0.3">
      <c r="B25" s="23"/>
      <c r="C25" s="23"/>
      <c r="D25" s="18"/>
      <c r="G25" s="4"/>
      <c r="H25" s="4"/>
      <c r="I25" s="5"/>
      <c r="J25" s="4"/>
      <c r="K25" s="4"/>
      <c r="L25" s="4"/>
      <c r="M25" s="4"/>
      <c r="N25" s="4"/>
      <c r="O25" s="4"/>
      <c r="P25" s="4"/>
    </row>
    <row r="26" spans="2:16" ht="45" customHeight="1" thickBot="1" x14ac:dyDescent="0.3">
      <c r="B26" s="95" t="s">
        <v>128</v>
      </c>
      <c r="C26" s="99"/>
      <c r="D26" s="236" t="s">
        <v>129</v>
      </c>
      <c r="E26" s="228"/>
      <c r="F26" s="30"/>
      <c r="G26" s="118" t="s">
        <v>71</v>
      </c>
      <c r="H26" s="5"/>
      <c r="I26" s="5" t="s">
        <v>125</v>
      </c>
      <c r="J26" s="5" t="str">
        <f>G26</f>
        <v>Выберите вариант ответа</v>
      </c>
      <c r="K26" s="4"/>
      <c r="L26" s="4"/>
      <c r="M26" s="4"/>
      <c r="N26" s="4"/>
      <c r="O26" s="4"/>
      <c r="P26" s="4"/>
    </row>
    <row r="27" spans="2:16" ht="42.95" customHeight="1" x14ac:dyDescent="0.25">
      <c r="B27" s="31">
        <v>1</v>
      </c>
      <c r="C27" s="32"/>
      <c r="D27" s="237" t="s">
        <v>130</v>
      </c>
      <c r="E27" s="238"/>
      <c r="F27" s="98"/>
      <c r="G27" s="39" t="str">
        <f>IF(G26=$N$10,"ДА","НЕТ")</f>
        <v>НЕТ</v>
      </c>
      <c r="H27" s="4"/>
      <c r="I27" s="5"/>
      <c r="J27" s="4"/>
      <c r="K27" s="4"/>
      <c r="L27" s="4"/>
      <c r="M27" s="4"/>
      <c r="N27" s="4"/>
      <c r="O27" s="4"/>
      <c r="P27" s="4"/>
    </row>
    <row r="28" spans="2:16" ht="42.95" customHeight="1" x14ac:dyDescent="0.25">
      <c r="B28" s="31">
        <v>2</v>
      </c>
      <c r="C28" s="32"/>
      <c r="D28" s="229" t="s">
        <v>131</v>
      </c>
      <c r="E28" s="230"/>
      <c r="F28" s="33"/>
      <c r="G28" s="39" t="str">
        <f>IF(G26=$N$11,"ДА","НЕТ")</f>
        <v>НЕТ</v>
      </c>
      <c r="H28" s="4"/>
      <c r="I28" s="5"/>
      <c r="J28" s="4"/>
      <c r="K28" s="4"/>
      <c r="L28" s="4"/>
      <c r="M28" s="4"/>
      <c r="N28" s="4"/>
      <c r="O28" s="4"/>
      <c r="P28" s="4"/>
    </row>
    <row r="29" spans="2:16" ht="42.95" customHeight="1" thickBot="1" x14ac:dyDescent="0.3">
      <c r="B29" s="35">
        <v>3</v>
      </c>
      <c r="C29" s="36"/>
      <c r="D29" s="225" t="s">
        <v>132</v>
      </c>
      <c r="E29" s="226"/>
      <c r="F29" s="37"/>
      <c r="G29" s="40" t="str">
        <f>IF(G26=$N$12,"ДА","НЕТ")</f>
        <v>НЕТ</v>
      </c>
      <c r="H29" s="4"/>
      <c r="I29" s="5"/>
      <c r="J29" s="4"/>
      <c r="K29" s="4"/>
      <c r="L29" s="4"/>
      <c r="M29" s="4"/>
      <c r="N29" s="4"/>
      <c r="O29" s="4"/>
      <c r="P29" s="4"/>
    </row>
    <row r="30" spans="2:16" ht="14.25" customHeight="1" thickBot="1" x14ac:dyDescent="0.3">
      <c r="B30" s="23"/>
      <c r="C30" s="23"/>
      <c r="D30" s="29"/>
      <c r="G30" s="5"/>
      <c r="H30" s="5"/>
      <c r="I30" s="5"/>
      <c r="J30" s="5"/>
      <c r="K30" s="4"/>
      <c r="L30" s="4"/>
      <c r="M30" s="4"/>
      <c r="N30" s="4"/>
      <c r="O30" s="4"/>
      <c r="P30" s="4"/>
    </row>
    <row r="31" spans="2:16" ht="45" customHeight="1" thickBot="1" x14ac:dyDescent="0.3">
      <c r="B31" s="95" t="s">
        <v>133</v>
      </c>
      <c r="C31" s="100"/>
      <c r="D31" s="236" t="s">
        <v>134</v>
      </c>
      <c r="E31" s="228"/>
      <c r="F31" s="30"/>
      <c r="G31" s="118" t="s">
        <v>71</v>
      </c>
      <c r="H31" s="5"/>
      <c r="I31" s="5" t="s">
        <v>125</v>
      </c>
      <c r="J31" s="5" t="str">
        <f>G31</f>
        <v>Выберите вариант ответа</v>
      </c>
      <c r="K31" s="4"/>
      <c r="L31" s="4"/>
      <c r="M31" s="4"/>
      <c r="N31" s="4"/>
      <c r="O31" s="4"/>
      <c r="P31" s="4"/>
    </row>
    <row r="32" spans="2:16" ht="42.95" customHeight="1" x14ac:dyDescent="0.25">
      <c r="B32" s="31">
        <v>1</v>
      </c>
      <c r="C32" s="32"/>
      <c r="D32" s="237" t="s">
        <v>135</v>
      </c>
      <c r="E32" s="238"/>
      <c r="F32" s="98"/>
      <c r="G32" s="39" t="str">
        <f>IF(G31=$N$10,"ДА","НЕТ")</f>
        <v>НЕТ</v>
      </c>
      <c r="H32" s="4"/>
      <c r="I32" s="5"/>
      <c r="J32" s="4"/>
      <c r="K32" s="4"/>
      <c r="L32" s="4"/>
      <c r="M32" s="4"/>
      <c r="N32" s="4"/>
      <c r="O32" s="4"/>
      <c r="P32" s="4"/>
    </row>
    <row r="33" spans="2:16" ht="42.95" customHeight="1" x14ac:dyDescent="0.25">
      <c r="B33" s="31">
        <v>2</v>
      </c>
      <c r="C33" s="32"/>
      <c r="D33" s="229" t="s">
        <v>270</v>
      </c>
      <c r="E33" s="230"/>
      <c r="F33" s="33"/>
      <c r="G33" s="39" t="str">
        <f>IF(G31=$N$11,"ДА","НЕТ")</f>
        <v>НЕТ</v>
      </c>
      <c r="H33" s="4"/>
      <c r="I33" s="5"/>
      <c r="J33" s="4"/>
      <c r="K33" s="4"/>
      <c r="L33" s="4"/>
      <c r="M33" s="4"/>
      <c r="N33" s="4"/>
      <c r="O33" s="4"/>
      <c r="P33" s="4"/>
    </row>
    <row r="34" spans="2:16" ht="42.95" customHeight="1" thickBot="1" x14ac:dyDescent="0.3">
      <c r="B34" s="35">
        <v>3</v>
      </c>
      <c r="C34" s="36"/>
      <c r="D34" s="225" t="s">
        <v>136</v>
      </c>
      <c r="E34" s="226"/>
      <c r="F34" s="37"/>
      <c r="G34" s="40" t="str">
        <f>IF(G31=$N$12,"ДА","НЕТ")</f>
        <v>НЕТ</v>
      </c>
      <c r="H34" s="4"/>
      <c r="I34" s="5"/>
      <c r="J34" s="4"/>
      <c r="K34" s="4"/>
      <c r="L34" s="4"/>
      <c r="M34" s="4"/>
      <c r="N34" s="4"/>
      <c r="O34" s="4"/>
      <c r="P34" s="4"/>
    </row>
    <row r="35" spans="2:16" ht="12" customHeight="1" thickBot="1" x14ac:dyDescent="0.3">
      <c r="B35" s="23"/>
      <c r="C35" s="23"/>
      <c r="D35" s="18"/>
      <c r="G35" s="5"/>
      <c r="H35" s="5"/>
      <c r="I35" s="5"/>
      <c r="J35" s="5"/>
      <c r="K35" s="4"/>
      <c r="L35" s="4"/>
      <c r="M35" s="4"/>
      <c r="N35" s="4"/>
      <c r="O35" s="4"/>
      <c r="P35" s="4"/>
    </row>
    <row r="36" spans="2:16" ht="45" customHeight="1" thickBot="1" x14ac:dyDescent="0.3">
      <c r="B36" s="95" t="s">
        <v>137</v>
      </c>
      <c r="C36" s="100"/>
      <c r="D36" s="236" t="s">
        <v>138</v>
      </c>
      <c r="E36" s="228"/>
      <c r="F36" s="30"/>
      <c r="G36" s="119" t="s">
        <v>71</v>
      </c>
      <c r="H36" s="5"/>
      <c r="I36" s="5" t="s">
        <v>126</v>
      </c>
      <c r="J36" s="5" t="str">
        <f>G36</f>
        <v>Выберите вариант ответа</v>
      </c>
      <c r="K36" s="4" t="s">
        <v>109</v>
      </c>
      <c r="L36" s="4"/>
      <c r="M36" s="4"/>
      <c r="N36" s="4"/>
      <c r="O36" s="4"/>
      <c r="P36" s="4"/>
    </row>
    <row r="37" spans="2:16" ht="42.95" customHeight="1" x14ac:dyDescent="0.25">
      <c r="B37" s="31">
        <v>1</v>
      </c>
      <c r="C37" s="32"/>
      <c r="D37" s="237" t="s">
        <v>139</v>
      </c>
      <c r="E37" s="238"/>
      <c r="F37" s="98"/>
      <c r="G37" s="39" t="str">
        <f>IF(G36=$N$10,"ДА","НЕТ")</f>
        <v>НЕТ</v>
      </c>
      <c r="H37" s="4"/>
      <c r="I37" s="5"/>
      <c r="J37" s="4"/>
      <c r="K37" s="4" t="e">
        <f>(J36+J41+J46)/3</f>
        <v>#VALUE!</v>
      </c>
      <c r="L37" s="4"/>
      <c r="M37" s="4"/>
      <c r="N37" s="4"/>
      <c r="O37" s="4"/>
      <c r="P37" s="4"/>
    </row>
    <row r="38" spans="2:16" ht="42.95" customHeight="1" x14ac:dyDescent="0.25">
      <c r="B38" s="31">
        <v>2</v>
      </c>
      <c r="C38" s="32"/>
      <c r="D38" s="229" t="s">
        <v>140</v>
      </c>
      <c r="E38" s="230"/>
      <c r="F38" s="33"/>
      <c r="G38" s="39" t="str">
        <f>IF(G36=$N$11,"ДА","НЕТ")</f>
        <v>НЕТ</v>
      </c>
      <c r="H38" s="4"/>
      <c r="I38" s="5"/>
      <c r="J38" s="4"/>
      <c r="K38" s="4"/>
      <c r="L38" s="4"/>
      <c r="M38" s="4"/>
      <c r="N38" s="4"/>
      <c r="O38" s="4"/>
      <c r="P38" s="4"/>
    </row>
    <row r="39" spans="2:16" ht="58.5" customHeight="1" thickBot="1" x14ac:dyDescent="0.3">
      <c r="B39" s="35">
        <v>3</v>
      </c>
      <c r="C39" s="36"/>
      <c r="D39" s="225" t="s">
        <v>141</v>
      </c>
      <c r="E39" s="226"/>
      <c r="F39" s="37"/>
      <c r="G39" s="40" t="str">
        <f>IF(G36=$N$12,"ДА","НЕТ")</f>
        <v>НЕТ</v>
      </c>
      <c r="H39" s="4"/>
      <c r="I39" s="5"/>
      <c r="J39" s="4"/>
      <c r="K39" s="4"/>
      <c r="L39" s="4"/>
      <c r="M39" s="4"/>
      <c r="N39" s="4"/>
      <c r="O39" s="4"/>
      <c r="P39" s="4"/>
    </row>
    <row r="40" spans="2:16" ht="10.5" customHeight="1" thickBot="1" x14ac:dyDescent="0.3">
      <c r="B40" s="23"/>
      <c r="C40" s="23"/>
      <c r="D40" s="18"/>
      <c r="G40" s="4"/>
      <c r="H40" s="4"/>
      <c r="I40" s="5"/>
      <c r="J40" s="4"/>
      <c r="K40" s="4"/>
      <c r="L40" s="4"/>
      <c r="M40" s="4"/>
      <c r="N40" s="4"/>
      <c r="O40" s="4"/>
      <c r="P40" s="4"/>
    </row>
    <row r="41" spans="2:16" ht="45" customHeight="1" thickBot="1" x14ac:dyDescent="0.3">
      <c r="B41" s="95" t="s">
        <v>142</v>
      </c>
      <c r="C41" s="100"/>
      <c r="D41" s="236" t="s">
        <v>143</v>
      </c>
      <c r="E41" s="228"/>
      <c r="F41" s="30"/>
      <c r="G41" s="118" t="s">
        <v>71</v>
      </c>
      <c r="H41" s="5"/>
      <c r="I41" s="5" t="s">
        <v>126</v>
      </c>
      <c r="J41" s="5" t="str">
        <f>G41</f>
        <v>Выберите вариант ответа</v>
      </c>
      <c r="K41" s="4"/>
      <c r="L41" s="4"/>
      <c r="M41" s="4"/>
      <c r="N41" s="4"/>
      <c r="O41" s="4"/>
      <c r="P41" s="4"/>
    </row>
    <row r="42" spans="2:16" ht="42.95" customHeight="1" x14ac:dyDescent="0.25">
      <c r="B42" s="31">
        <v>1</v>
      </c>
      <c r="C42" s="32"/>
      <c r="D42" s="237" t="s">
        <v>144</v>
      </c>
      <c r="E42" s="238"/>
      <c r="F42" s="98"/>
      <c r="G42" s="39" t="str">
        <f>IF(G41=$N$10,"ДА","НЕТ")</f>
        <v>НЕТ</v>
      </c>
      <c r="H42" s="4"/>
      <c r="I42" s="5"/>
      <c r="J42" s="4"/>
      <c r="K42" s="4"/>
      <c r="L42" s="4"/>
      <c r="M42" s="4"/>
      <c r="N42" s="4"/>
      <c r="O42" s="4"/>
      <c r="P42" s="4"/>
    </row>
    <row r="43" spans="2:16" ht="42.95" customHeight="1" x14ac:dyDescent="0.25">
      <c r="B43" s="31">
        <v>2</v>
      </c>
      <c r="C43" s="32"/>
      <c r="D43" s="229" t="s">
        <v>145</v>
      </c>
      <c r="E43" s="230"/>
      <c r="F43" s="33"/>
      <c r="G43" s="39" t="str">
        <f>IF(G41=$N$11,"ДА","НЕТ")</f>
        <v>НЕТ</v>
      </c>
      <c r="H43" s="4"/>
      <c r="I43" s="5"/>
      <c r="J43" s="4"/>
      <c r="K43" s="4"/>
      <c r="L43" s="4"/>
      <c r="M43" s="4"/>
      <c r="N43" s="4"/>
      <c r="O43" s="4"/>
      <c r="P43" s="4"/>
    </row>
    <row r="44" spans="2:16" ht="42.95" customHeight="1" thickBot="1" x14ac:dyDescent="0.3">
      <c r="B44" s="35">
        <v>3</v>
      </c>
      <c r="C44" s="36"/>
      <c r="D44" s="225" t="s">
        <v>146</v>
      </c>
      <c r="E44" s="226"/>
      <c r="F44" s="37"/>
      <c r="G44" s="40" t="str">
        <f>IF(G41=$N$12,"ДА","НЕТ")</f>
        <v>НЕТ</v>
      </c>
      <c r="H44" s="4"/>
      <c r="I44" s="5"/>
      <c r="J44" s="4"/>
      <c r="K44" s="4"/>
      <c r="L44" s="4"/>
      <c r="M44" s="4"/>
      <c r="N44" s="4"/>
      <c r="O44" s="4"/>
      <c r="P44" s="4"/>
    </row>
    <row r="45" spans="2:16" ht="11.25" customHeight="1" thickBot="1" x14ac:dyDescent="0.3">
      <c r="B45" s="23"/>
      <c r="C45" s="23"/>
      <c r="D45" s="18"/>
      <c r="G45" s="4"/>
      <c r="H45" s="4"/>
      <c r="I45" s="5"/>
      <c r="J45" s="4"/>
      <c r="K45" s="4"/>
      <c r="L45" s="4"/>
      <c r="M45" s="4"/>
      <c r="N45" s="4"/>
      <c r="O45" s="4"/>
      <c r="P45" s="4"/>
    </row>
    <row r="46" spans="2:16" ht="45" customHeight="1" thickBot="1" x14ac:dyDescent="0.3">
      <c r="B46" s="95" t="s">
        <v>147</v>
      </c>
      <c r="C46" s="100"/>
      <c r="D46" s="236" t="s">
        <v>148</v>
      </c>
      <c r="E46" s="228"/>
      <c r="F46" s="30"/>
      <c r="G46" s="118" t="s">
        <v>71</v>
      </c>
      <c r="H46" s="5"/>
      <c r="I46" s="5" t="s">
        <v>127</v>
      </c>
      <c r="J46" s="5" t="str">
        <f>G46</f>
        <v>Выберите вариант ответа</v>
      </c>
      <c r="K46" s="4"/>
      <c r="L46" s="4"/>
      <c r="M46" s="4"/>
      <c r="N46" s="4"/>
      <c r="O46" s="4"/>
      <c r="P46" s="4"/>
    </row>
    <row r="47" spans="2:16" ht="42.95" customHeight="1" x14ac:dyDescent="0.25">
      <c r="B47" s="31">
        <v>1</v>
      </c>
      <c r="C47" s="32"/>
      <c r="D47" s="237" t="s">
        <v>149</v>
      </c>
      <c r="E47" s="238"/>
      <c r="F47" s="98"/>
      <c r="G47" s="39" t="str">
        <f>IF(G46=$N$10,"ДА","НЕТ")</f>
        <v>НЕТ</v>
      </c>
      <c r="H47" s="4"/>
      <c r="I47" s="5"/>
      <c r="J47" s="4"/>
      <c r="K47" s="4"/>
      <c r="L47" s="4"/>
      <c r="M47" s="4"/>
      <c r="N47" s="4"/>
      <c r="O47" s="4"/>
      <c r="P47" s="4"/>
    </row>
    <row r="48" spans="2:16" ht="42.95" customHeight="1" x14ac:dyDescent="0.25">
      <c r="B48" s="31">
        <v>2</v>
      </c>
      <c r="C48" s="32"/>
      <c r="D48" s="229" t="s">
        <v>150</v>
      </c>
      <c r="E48" s="230"/>
      <c r="F48" s="33"/>
      <c r="G48" s="39" t="str">
        <f>IF(G46=$N$11,"ДА","НЕТ")</f>
        <v>НЕТ</v>
      </c>
      <c r="H48" s="4"/>
      <c r="I48" s="5"/>
      <c r="J48" s="4"/>
      <c r="K48" s="4"/>
      <c r="L48" s="4"/>
      <c r="M48" s="4"/>
      <c r="N48" s="4"/>
      <c r="O48" s="4"/>
      <c r="P48" s="4"/>
    </row>
    <row r="49" spans="2:16" ht="66.75" customHeight="1" thickBot="1" x14ac:dyDescent="0.3">
      <c r="B49" s="35">
        <v>3</v>
      </c>
      <c r="C49" s="36"/>
      <c r="D49" s="225" t="s">
        <v>151</v>
      </c>
      <c r="E49" s="226"/>
      <c r="F49" s="37"/>
      <c r="G49" s="40" t="str">
        <f>IF(G46=$N$12,"ДА","НЕТ")</f>
        <v>НЕТ</v>
      </c>
      <c r="H49" s="4"/>
      <c r="I49" s="5"/>
      <c r="J49" s="4"/>
      <c r="K49" s="4"/>
      <c r="L49" s="4"/>
      <c r="M49" s="4"/>
      <c r="N49" s="4"/>
      <c r="O49" s="4"/>
      <c r="P49" s="4"/>
    </row>
    <row r="50" spans="2:16" ht="10.5" customHeight="1" thickBot="1" x14ac:dyDescent="0.3">
      <c r="B50" s="23"/>
      <c r="C50" s="23"/>
      <c r="D50" s="18"/>
      <c r="G50" s="4"/>
      <c r="H50" s="4"/>
      <c r="I50" s="5"/>
      <c r="J50" s="4"/>
      <c r="K50" s="4"/>
      <c r="L50" s="4"/>
      <c r="M50" s="4"/>
      <c r="N50" s="4"/>
      <c r="O50" s="4"/>
      <c r="P50" s="4"/>
    </row>
    <row r="51" spans="2:16" ht="45" customHeight="1" thickBot="1" x14ac:dyDescent="0.3">
      <c r="B51" s="95" t="s">
        <v>152</v>
      </c>
      <c r="C51" s="100"/>
      <c r="D51" s="236" t="s">
        <v>153</v>
      </c>
      <c r="E51" s="228"/>
      <c r="F51" s="30"/>
      <c r="G51" s="118" t="s">
        <v>71</v>
      </c>
      <c r="H51" s="5"/>
      <c r="I51" s="5" t="s">
        <v>127</v>
      </c>
      <c r="J51" s="5" t="str">
        <f>G51</f>
        <v>Выберите вариант ответа</v>
      </c>
      <c r="K51" s="4" t="s">
        <v>109</v>
      </c>
      <c r="L51" s="4"/>
      <c r="M51" s="4"/>
      <c r="N51" s="4"/>
      <c r="O51" s="4"/>
      <c r="P51" s="4"/>
    </row>
    <row r="52" spans="2:16" ht="42.95" customHeight="1" x14ac:dyDescent="0.25">
      <c r="B52" s="31">
        <v>1</v>
      </c>
      <c r="C52" s="32"/>
      <c r="D52" s="237" t="s">
        <v>154</v>
      </c>
      <c r="E52" s="238"/>
      <c r="F52" s="98"/>
      <c r="G52" s="39" t="str">
        <f>IF(G51=$N$10,"ДА","НЕТ")</f>
        <v>НЕТ</v>
      </c>
      <c r="H52" s="4"/>
      <c r="I52" s="5"/>
      <c r="J52" s="4"/>
      <c r="K52" s="4" t="str">
        <f>J51</f>
        <v>Выберите вариант ответа</v>
      </c>
      <c r="L52" s="4"/>
      <c r="M52" s="4"/>
      <c r="N52" s="4"/>
      <c r="O52" s="4"/>
      <c r="P52" s="4"/>
    </row>
    <row r="53" spans="2:16" ht="42.95" customHeight="1" x14ac:dyDescent="0.25">
      <c r="B53" s="31">
        <v>2</v>
      </c>
      <c r="C53" s="32"/>
      <c r="D53" s="229" t="s">
        <v>155</v>
      </c>
      <c r="E53" s="230"/>
      <c r="F53" s="33"/>
      <c r="G53" s="39" t="str">
        <f>IF(G51=$N$11,"ДА","НЕТ")</f>
        <v>НЕТ</v>
      </c>
      <c r="H53" s="4"/>
      <c r="I53" s="5"/>
      <c r="J53" s="4"/>
      <c r="K53" s="4"/>
      <c r="L53" s="4"/>
      <c r="M53" s="4"/>
      <c r="N53" s="4"/>
      <c r="O53" s="4"/>
      <c r="P53" s="4"/>
    </row>
    <row r="54" spans="2:16" ht="51" customHeight="1" thickBot="1" x14ac:dyDescent="0.3">
      <c r="B54" s="35">
        <v>3</v>
      </c>
      <c r="C54" s="36"/>
      <c r="D54" s="225" t="s">
        <v>156</v>
      </c>
      <c r="E54" s="226"/>
      <c r="F54" s="37"/>
      <c r="G54" s="40" t="str">
        <f>IF(G51=$N$12,"ДА","НЕТ")</f>
        <v>НЕТ</v>
      </c>
      <c r="H54" s="4"/>
      <c r="I54" s="5"/>
      <c r="J54" s="4"/>
      <c r="K54" s="4"/>
      <c r="L54" s="4"/>
      <c r="M54" s="4"/>
      <c r="N54" s="4"/>
      <c r="O54" s="4"/>
      <c r="P54" s="4"/>
    </row>
    <row r="55" spans="2:16" ht="12" customHeight="1" thickBot="1" x14ac:dyDescent="0.3">
      <c r="B55" s="23"/>
      <c r="C55" s="23"/>
      <c r="D55" s="18"/>
      <c r="G55" s="4"/>
      <c r="H55" s="4"/>
      <c r="I55" s="5"/>
      <c r="J55" s="4"/>
      <c r="K55" s="4"/>
      <c r="L55" s="4"/>
      <c r="M55" s="4"/>
      <c r="N55" s="4"/>
      <c r="O55" s="4"/>
      <c r="P55" s="4"/>
    </row>
    <row r="56" spans="2:16" ht="45" customHeight="1" thickBot="1" x14ac:dyDescent="0.3">
      <c r="B56" s="95" t="s">
        <v>159</v>
      </c>
      <c r="C56" s="100"/>
      <c r="D56" s="236" t="s">
        <v>158</v>
      </c>
      <c r="E56" s="228"/>
      <c r="F56" s="30"/>
      <c r="G56" s="118" t="s">
        <v>71</v>
      </c>
      <c r="H56" s="5"/>
      <c r="I56" s="5" t="s">
        <v>127</v>
      </c>
      <c r="J56" s="5" t="str">
        <f>G56</f>
        <v>Выберите вариант ответа</v>
      </c>
      <c r="K56" s="4" t="str">
        <f>J56</f>
        <v>Выберите вариант ответа</v>
      </c>
      <c r="L56" s="4"/>
      <c r="M56" s="4"/>
      <c r="N56" s="4"/>
      <c r="O56" s="4"/>
      <c r="P56" s="4"/>
    </row>
    <row r="57" spans="2:16" ht="42.95" customHeight="1" x14ac:dyDescent="0.25">
      <c r="B57" s="31">
        <v>1</v>
      </c>
      <c r="C57" s="32"/>
      <c r="D57" s="237" t="s">
        <v>157</v>
      </c>
      <c r="E57" s="238"/>
      <c r="F57" s="98"/>
      <c r="G57" s="39" t="str">
        <f>IF(G56=$N$10,"ДА","НЕТ")</f>
        <v>НЕТ</v>
      </c>
      <c r="H57" s="4"/>
      <c r="I57" s="5"/>
      <c r="J57" s="4"/>
      <c r="K57" s="4"/>
      <c r="L57" s="4"/>
      <c r="M57" s="4"/>
      <c r="N57" s="4"/>
      <c r="O57" s="4"/>
      <c r="P57" s="4"/>
    </row>
    <row r="58" spans="2:16" ht="54" customHeight="1" x14ac:dyDescent="0.25">
      <c r="B58" s="31">
        <v>2</v>
      </c>
      <c r="C58" s="32"/>
      <c r="D58" s="229" t="s">
        <v>161</v>
      </c>
      <c r="E58" s="230"/>
      <c r="F58" s="33"/>
      <c r="G58" s="39" t="str">
        <f>IF(G56=$N$11,"ДА","НЕТ")</f>
        <v>НЕТ</v>
      </c>
      <c r="H58" s="4"/>
      <c r="I58" s="5"/>
      <c r="J58" s="4"/>
      <c r="K58" s="4"/>
      <c r="L58" s="4"/>
      <c r="M58" s="4"/>
      <c r="N58" s="4"/>
      <c r="O58" s="4"/>
      <c r="P58" s="4"/>
    </row>
    <row r="59" spans="2:16" ht="58.5" customHeight="1" thickBot="1" x14ac:dyDescent="0.3">
      <c r="B59" s="35">
        <v>3</v>
      </c>
      <c r="C59" s="36"/>
      <c r="D59" s="225" t="s">
        <v>162</v>
      </c>
      <c r="E59" s="226"/>
      <c r="F59" s="37"/>
      <c r="G59" s="40" t="str">
        <f>IF(G56=$N$12,"ДА","НЕТ")</f>
        <v>НЕТ</v>
      </c>
      <c r="H59" s="4"/>
      <c r="I59" s="5"/>
      <c r="J59" s="4"/>
      <c r="K59" s="4"/>
      <c r="L59" s="4"/>
      <c r="M59" s="4"/>
      <c r="N59" s="4"/>
      <c r="O59" s="4"/>
      <c r="P59" s="4"/>
    </row>
    <row r="60" spans="2:16" ht="10.5" customHeight="1" thickBot="1" x14ac:dyDescent="0.3">
      <c r="B60" s="23"/>
      <c r="C60" s="23"/>
      <c r="D60" s="18"/>
      <c r="G60" s="5"/>
      <c r="H60" s="5"/>
      <c r="I60" s="5"/>
      <c r="J60" s="5"/>
      <c r="K60" s="4"/>
      <c r="L60" s="4"/>
      <c r="M60" s="4"/>
      <c r="N60" s="4"/>
      <c r="O60" s="4"/>
      <c r="P60" s="4"/>
    </row>
    <row r="61" spans="2:16" ht="45" customHeight="1" thickBot="1" x14ac:dyDescent="0.3">
      <c r="B61" s="95" t="s">
        <v>167</v>
      </c>
      <c r="C61" s="100"/>
      <c r="D61" s="236" t="s">
        <v>163</v>
      </c>
      <c r="E61" s="228"/>
      <c r="F61" s="30"/>
      <c r="G61" s="118" t="s">
        <v>71</v>
      </c>
      <c r="H61" s="5"/>
      <c r="I61" s="5" t="s">
        <v>160</v>
      </c>
      <c r="J61" s="5" t="str">
        <f>G61</f>
        <v>Выберите вариант ответа</v>
      </c>
      <c r="K61" s="4" t="e">
        <f>(J61+J66)/2</f>
        <v>#VALUE!</v>
      </c>
      <c r="L61" s="4"/>
      <c r="M61" s="4"/>
      <c r="N61" s="4"/>
      <c r="O61" s="4"/>
      <c r="P61" s="4"/>
    </row>
    <row r="62" spans="2:16" ht="42.95" customHeight="1" x14ac:dyDescent="0.25">
      <c r="B62" s="31">
        <v>1</v>
      </c>
      <c r="C62" s="32"/>
      <c r="D62" s="237" t="s">
        <v>164</v>
      </c>
      <c r="E62" s="238"/>
      <c r="F62" s="98"/>
      <c r="G62" s="39" t="str">
        <f>IF(G61=$N$10,"ДА","НЕТ")</f>
        <v>НЕТ</v>
      </c>
      <c r="H62" s="4"/>
      <c r="I62" s="5"/>
      <c r="J62" s="4"/>
      <c r="K62" s="4"/>
      <c r="L62" s="4"/>
      <c r="M62" s="4"/>
      <c r="N62" s="4"/>
      <c r="O62" s="4"/>
      <c r="P62" s="4"/>
    </row>
    <row r="63" spans="2:16" ht="42.95" customHeight="1" x14ac:dyDescent="0.25">
      <c r="B63" s="31">
        <v>2</v>
      </c>
      <c r="C63" s="32"/>
      <c r="D63" s="229" t="s">
        <v>165</v>
      </c>
      <c r="E63" s="230"/>
      <c r="F63" s="33"/>
      <c r="G63" s="39" t="str">
        <f>IF(G61=$N$11,"ДА","НЕТ")</f>
        <v>НЕТ</v>
      </c>
      <c r="H63" s="4"/>
      <c r="I63" s="5"/>
      <c r="J63" s="4"/>
      <c r="K63" s="4"/>
      <c r="L63" s="4"/>
      <c r="M63" s="4"/>
      <c r="N63" s="4"/>
      <c r="O63" s="4"/>
      <c r="P63" s="4"/>
    </row>
    <row r="64" spans="2:16" ht="51" customHeight="1" thickBot="1" x14ac:dyDescent="0.3">
      <c r="B64" s="35">
        <v>3</v>
      </c>
      <c r="C64" s="36"/>
      <c r="D64" s="225" t="s">
        <v>166</v>
      </c>
      <c r="E64" s="226"/>
      <c r="F64" s="37"/>
      <c r="G64" s="40" t="str">
        <f>IF(G61=$N$12,"ДА","НЕТ")</f>
        <v>НЕТ</v>
      </c>
      <c r="H64" s="4"/>
      <c r="I64" s="5"/>
      <c r="J64" s="4"/>
      <c r="K64" s="4"/>
      <c r="L64" s="4"/>
      <c r="M64" s="4"/>
      <c r="N64" s="4"/>
      <c r="O64" s="4"/>
      <c r="P64" s="4"/>
    </row>
    <row r="65" spans="2:16" ht="12.75" customHeight="1" thickBot="1" x14ac:dyDescent="0.3">
      <c r="B65" s="23"/>
      <c r="C65" s="23"/>
      <c r="D65" s="18"/>
      <c r="G65" s="5"/>
      <c r="H65" s="5"/>
      <c r="I65" s="5"/>
      <c r="J65" s="5"/>
      <c r="K65" s="4"/>
      <c r="L65" s="4"/>
      <c r="M65" s="4"/>
      <c r="N65" s="4"/>
      <c r="O65" s="4"/>
      <c r="P65" s="4"/>
    </row>
    <row r="66" spans="2:16" ht="45" customHeight="1" thickBot="1" x14ac:dyDescent="0.3">
      <c r="B66" s="95" t="s">
        <v>168</v>
      </c>
      <c r="C66" s="100"/>
      <c r="D66" s="236" t="s">
        <v>169</v>
      </c>
      <c r="E66" s="228"/>
      <c r="F66" s="30"/>
      <c r="G66" s="118" t="s">
        <v>71</v>
      </c>
      <c r="H66" s="5"/>
      <c r="I66" s="5" t="s">
        <v>160</v>
      </c>
      <c r="J66" s="5" t="str">
        <f>G66</f>
        <v>Выберите вариант ответа</v>
      </c>
      <c r="K66" s="4"/>
      <c r="L66" s="4"/>
      <c r="M66" s="4"/>
      <c r="N66" s="4"/>
      <c r="O66" s="4"/>
      <c r="P66" s="4"/>
    </row>
    <row r="67" spans="2:16" ht="42.95" customHeight="1" x14ac:dyDescent="0.25">
      <c r="B67" s="31">
        <v>1</v>
      </c>
      <c r="C67" s="32"/>
      <c r="D67" s="237" t="s">
        <v>170</v>
      </c>
      <c r="E67" s="238"/>
      <c r="F67" s="98"/>
      <c r="G67" s="39" t="str">
        <f>IF(G66=$N$10,"ДА","НЕТ")</f>
        <v>НЕТ</v>
      </c>
      <c r="H67" s="4"/>
      <c r="I67" s="5"/>
      <c r="J67" s="4"/>
      <c r="K67" s="4"/>
      <c r="L67" s="4"/>
      <c r="M67" s="4"/>
      <c r="N67" s="4"/>
      <c r="O67" s="4"/>
      <c r="P67" s="4"/>
    </row>
    <row r="68" spans="2:16" ht="42.95" customHeight="1" x14ac:dyDescent="0.25">
      <c r="B68" s="31">
        <v>2</v>
      </c>
      <c r="C68" s="32"/>
      <c r="D68" s="229" t="s">
        <v>171</v>
      </c>
      <c r="E68" s="230"/>
      <c r="F68" s="33"/>
      <c r="G68" s="39" t="str">
        <f>IF(G66=$N$11,"ДА","НЕТ")</f>
        <v>НЕТ</v>
      </c>
      <c r="H68" s="4"/>
      <c r="I68" s="5"/>
      <c r="J68" s="4"/>
      <c r="K68" s="4"/>
      <c r="L68" s="4"/>
      <c r="M68" s="4"/>
      <c r="N68" s="4"/>
      <c r="O68" s="4"/>
      <c r="P68" s="4"/>
    </row>
    <row r="69" spans="2:16" ht="52.5" customHeight="1" thickBot="1" x14ac:dyDescent="0.3">
      <c r="B69" s="35">
        <v>3</v>
      </c>
      <c r="C69" s="36"/>
      <c r="D69" s="225" t="s">
        <v>172</v>
      </c>
      <c r="E69" s="226"/>
      <c r="F69" s="37"/>
      <c r="G69" s="40" t="str">
        <f>IF(G66=$N$12,"ДА","НЕТ")</f>
        <v>НЕТ</v>
      </c>
      <c r="H69" s="4"/>
      <c r="I69" s="5"/>
      <c r="J69" s="4"/>
      <c r="K69" s="4"/>
      <c r="L69" s="4"/>
      <c r="M69" s="4"/>
      <c r="N69" s="4"/>
      <c r="O69" s="4"/>
      <c r="P69" s="4"/>
    </row>
    <row r="70" spans="2:16" ht="12" customHeight="1" x14ac:dyDescent="0.25">
      <c r="B70" s="23"/>
      <c r="C70" s="23"/>
      <c r="D70" s="18"/>
      <c r="G70" s="4"/>
      <c r="H70" s="4"/>
      <c r="I70" s="5"/>
      <c r="J70" s="4"/>
      <c r="K70" s="4"/>
      <c r="L70" s="4"/>
      <c r="M70" s="4"/>
      <c r="N70" s="4"/>
      <c r="O70" s="4"/>
      <c r="P70" s="4"/>
    </row>
    <row r="71" spans="2:16" ht="42.95" hidden="1" customHeight="1" thickBot="1" x14ac:dyDescent="0.3">
      <c r="B71" s="20" t="s">
        <v>97</v>
      </c>
      <c r="C71" s="26"/>
      <c r="D71" s="241" t="s">
        <v>63</v>
      </c>
      <c r="E71" s="242"/>
      <c r="F71" s="21"/>
      <c r="G71" s="101" t="s">
        <v>71</v>
      </c>
      <c r="H71" s="5"/>
      <c r="I71" s="5" t="s">
        <v>108</v>
      </c>
      <c r="J71" s="5" t="str">
        <f>G71</f>
        <v>Выберите вариант ответа</v>
      </c>
      <c r="K71" s="4" t="s">
        <v>110</v>
      </c>
      <c r="L71" s="4"/>
      <c r="M71" s="4"/>
      <c r="N71" s="4"/>
      <c r="O71" s="4"/>
      <c r="P71" s="4"/>
    </row>
    <row r="72" spans="2:16" ht="42.95" hidden="1" customHeight="1" x14ac:dyDescent="0.25">
      <c r="B72" s="22">
        <v>1</v>
      </c>
      <c r="C72" s="23"/>
      <c r="D72" s="239" t="s">
        <v>64</v>
      </c>
      <c r="E72" s="240"/>
      <c r="F72" s="5"/>
      <c r="G72" s="27" t="str">
        <f>IF(G71=$N$10,"ДА","НЕТ")</f>
        <v>НЕТ</v>
      </c>
      <c r="H72" s="4"/>
      <c r="I72" s="5"/>
      <c r="J72" s="4"/>
      <c r="K72" s="4" t="e">
        <f>(J71+J76)/2</f>
        <v>#VALUE!</v>
      </c>
      <c r="L72" s="4"/>
      <c r="M72" s="4"/>
      <c r="N72" s="4"/>
      <c r="O72" s="4"/>
      <c r="P72" s="4"/>
    </row>
    <row r="73" spans="2:16" ht="42.95" hidden="1" customHeight="1" x14ac:dyDescent="0.25">
      <c r="B73" s="22">
        <v>2</v>
      </c>
      <c r="C73" s="23"/>
      <c r="D73" s="239" t="s">
        <v>65</v>
      </c>
      <c r="E73" s="240"/>
      <c r="F73" s="5"/>
      <c r="G73" s="27" t="str">
        <f>IF(G71=$N$11,"ДА","НЕТ")</f>
        <v>НЕТ</v>
      </c>
      <c r="H73" s="4"/>
      <c r="I73" s="5"/>
      <c r="J73" s="4"/>
      <c r="K73" s="4"/>
      <c r="L73" s="4"/>
      <c r="M73" s="4"/>
      <c r="N73" s="4"/>
      <c r="O73" s="4"/>
      <c r="P73" s="4"/>
    </row>
    <row r="74" spans="2:16" ht="65.099999999999994" hidden="1" customHeight="1" thickBot="1" x14ac:dyDescent="0.3">
      <c r="B74" s="24">
        <v>3</v>
      </c>
      <c r="C74" s="25"/>
      <c r="D74" s="243" t="s">
        <v>66</v>
      </c>
      <c r="E74" s="244"/>
      <c r="F74" s="17"/>
      <c r="G74" s="28" t="str">
        <f>IF(G71=$N$12,"ДА","НЕТ")</f>
        <v>НЕТ</v>
      </c>
      <c r="H74" s="4"/>
      <c r="I74" s="5"/>
      <c r="J74" s="4"/>
      <c r="K74" s="4"/>
      <c r="L74" s="4"/>
      <c r="M74" s="4"/>
      <c r="N74" s="4"/>
      <c r="O74" s="4"/>
      <c r="P74" s="4"/>
    </row>
    <row r="75" spans="2:16" ht="18.75" hidden="1" x14ac:dyDescent="0.25">
      <c r="B75" s="23"/>
      <c r="C75" s="23"/>
      <c r="D75" s="18"/>
      <c r="G75" s="4"/>
      <c r="H75" s="4"/>
      <c r="I75" s="5"/>
      <c r="J75" s="4"/>
      <c r="K75" s="4"/>
      <c r="L75" s="4"/>
      <c r="M75" s="4"/>
      <c r="N75" s="4"/>
      <c r="O75" s="4"/>
      <c r="P75" s="4"/>
    </row>
    <row r="76" spans="2:16" ht="30.75" hidden="1" thickBot="1" x14ac:dyDescent="0.3">
      <c r="B76" s="20" t="s">
        <v>98</v>
      </c>
      <c r="C76" s="26"/>
      <c r="D76" s="241" t="s">
        <v>67</v>
      </c>
      <c r="E76" s="242"/>
      <c r="F76" s="21"/>
      <c r="G76" s="101" t="s">
        <v>71</v>
      </c>
      <c r="H76" s="5"/>
      <c r="I76" s="5" t="s">
        <v>108</v>
      </c>
      <c r="J76" s="5" t="str">
        <f>G76</f>
        <v>Выберите вариант ответа</v>
      </c>
      <c r="K76" s="4"/>
      <c r="L76" s="4"/>
      <c r="M76" s="4"/>
      <c r="N76" s="4"/>
      <c r="O76" s="4"/>
      <c r="P76" s="4"/>
    </row>
    <row r="77" spans="2:16" ht="42.95" hidden="1" customHeight="1" x14ac:dyDescent="0.25">
      <c r="B77" s="22">
        <v>1</v>
      </c>
      <c r="C77" s="23"/>
      <c r="D77" s="239" t="s">
        <v>68</v>
      </c>
      <c r="E77" s="240"/>
      <c r="F77" s="5"/>
      <c r="G77" s="27" t="str">
        <f>IF(G76=$N$10,"ДА","НЕТ")</f>
        <v>НЕТ</v>
      </c>
      <c r="H77" s="4"/>
      <c r="I77" s="5"/>
      <c r="J77" s="4"/>
      <c r="K77" s="4"/>
      <c r="L77" s="4"/>
      <c r="M77" s="4"/>
      <c r="N77" s="4"/>
      <c r="O77" s="4"/>
      <c r="P77" s="4"/>
    </row>
    <row r="78" spans="2:16" ht="42.95" hidden="1" customHeight="1" x14ac:dyDescent="0.25">
      <c r="B78" s="22">
        <v>2</v>
      </c>
      <c r="C78" s="23"/>
      <c r="D78" s="239" t="s">
        <v>69</v>
      </c>
      <c r="E78" s="240"/>
      <c r="F78" s="5"/>
      <c r="G78" s="27" t="str">
        <f>IF(G76=$N$11,"ДА","НЕТ")</f>
        <v>НЕТ</v>
      </c>
      <c r="H78" s="4"/>
      <c r="I78" s="5"/>
      <c r="J78" s="4"/>
      <c r="K78" s="4"/>
      <c r="L78" s="4"/>
      <c r="M78" s="4"/>
      <c r="N78" s="4"/>
      <c r="O78" s="4"/>
      <c r="P78" s="4"/>
    </row>
    <row r="79" spans="2:16" ht="51" hidden="1" customHeight="1" thickBot="1" x14ac:dyDescent="0.3">
      <c r="B79" s="24">
        <v>3</v>
      </c>
      <c r="C79" s="25"/>
      <c r="D79" s="243" t="s">
        <v>70</v>
      </c>
      <c r="E79" s="244"/>
      <c r="F79" s="17"/>
      <c r="G79" s="28" t="str">
        <f>IF(G76=$N$12,"ДА","НЕТ")</f>
        <v>НЕТ</v>
      </c>
      <c r="H79" s="4"/>
      <c r="I79" s="5"/>
      <c r="J79" s="4"/>
      <c r="K79" s="4"/>
      <c r="L79" s="4"/>
      <c r="M79" s="4"/>
      <c r="N79" s="4"/>
      <c r="O79" s="4"/>
      <c r="P79" s="4"/>
    </row>
    <row r="80" spans="2:16" x14ac:dyDescent="0.25">
      <c r="B80" s="4"/>
      <c r="C80" s="4"/>
      <c r="D80" s="4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5">
      <c r="B81" s="4"/>
      <c r="C81" s="4"/>
      <c r="D81" s="4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5">
      <c r="B82" s="4"/>
      <c r="C82" s="4"/>
      <c r="D82" s="4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x14ac:dyDescent="0.25">
      <c r="I83" s="4"/>
    </row>
    <row r="84" spans="2:16" x14ac:dyDescent="0.25">
      <c r="I84" s="4"/>
    </row>
  </sheetData>
  <sheetProtection algorithmName="SHA-512" hashValue="wBt8MlWzzlRs/N3aqks3hMUJEtYBQqKE7RJmvZdbK1aL4M3Kn6L+robTuz+kpLbqLCHRadLc9C6RRFUvZ1SdZA==" saltValue="h1WcYkCzNKOsJd8qoJH4OA==" spinCount="100000" sheet="1" objects="1" scenarios="1"/>
  <mergeCells count="53">
    <mergeCell ref="D74:E74"/>
    <mergeCell ref="D76:E76"/>
    <mergeCell ref="D77:E77"/>
    <mergeCell ref="D78:E78"/>
    <mergeCell ref="D79:E79"/>
    <mergeCell ref="D73:E73"/>
    <mergeCell ref="D59:E59"/>
    <mergeCell ref="D61:E61"/>
    <mergeCell ref="D62:E62"/>
    <mergeCell ref="D63:E63"/>
    <mergeCell ref="D64:E64"/>
    <mergeCell ref="D66:E66"/>
    <mergeCell ref="D67:E67"/>
    <mergeCell ref="D68:E68"/>
    <mergeCell ref="D69:E69"/>
    <mergeCell ref="D71:E71"/>
    <mergeCell ref="D72:E72"/>
    <mergeCell ref="D58:E58"/>
    <mergeCell ref="D44:E44"/>
    <mergeCell ref="D46:E46"/>
    <mergeCell ref="D47:E47"/>
    <mergeCell ref="D48:E48"/>
    <mergeCell ref="D49:E49"/>
    <mergeCell ref="D51:E51"/>
    <mergeCell ref="D52:E52"/>
    <mergeCell ref="D53:E53"/>
    <mergeCell ref="D54:E54"/>
    <mergeCell ref="D56:E56"/>
    <mergeCell ref="D57:E57"/>
    <mergeCell ref="D43:E43"/>
    <mergeCell ref="D29:E29"/>
    <mergeCell ref="D31:E31"/>
    <mergeCell ref="D32:E32"/>
    <mergeCell ref="D33:E33"/>
    <mergeCell ref="D34:E34"/>
    <mergeCell ref="D36:E36"/>
    <mergeCell ref="D37:E37"/>
    <mergeCell ref="D38:E38"/>
    <mergeCell ref="D39:E39"/>
    <mergeCell ref="D41:E41"/>
    <mergeCell ref="D42:E42"/>
    <mergeCell ref="D4:G4"/>
    <mergeCell ref="D28:E28"/>
    <mergeCell ref="D6:G6"/>
    <mergeCell ref="D7:G7"/>
    <mergeCell ref="D18:G18"/>
    <mergeCell ref="D19:G19"/>
    <mergeCell ref="D21:E21"/>
    <mergeCell ref="D22:E22"/>
    <mergeCell ref="D23:E23"/>
    <mergeCell ref="D24:E24"/>
    <mergeCell ref="D26:E26"/>
    <mergeCell ref="D27:E27"/>
  </mergeCells>
  <dataValidations count="4">
    <dataValidation type="list" allowBlank="1" showInputMessage="1" showErrorMessage="1" sqref="G21:H21 J21 I78 G76:H76 J76 I73 G71:H71 J71 I68 G66:H66 J66 I63 G61:H61 J61 I58 G56:H56 J56 I53 G51:H51 J51 I48 G46:H46 J46 I43 G41:H41 J41 I38 G36:H36 J36 I33 G31:H31 J31 I28 G26:H26 J26 I22">
      <formula1>вопросник</formula1>
    </dataValidation>
    <dataValidation type="list" allowBlank="1" showInputMessage="1" showErrorMessage="1" sqref="I76 I21 I26 I31 I36 I41 I46 I51 I56 I61 I66 I71 I10:I16">
      <formula1>Институц</formula1>
    </dataValidation>
    <dataValidation type="list" allowBlank="1" showInputMessage="1" showErrorMessage="1" sqref="G16 G13 G10:G12">
      <formula1>Документы</formula1>
    </dataValidation>
    <dataValidation type="list" allowBlank="1" showInputMessage="1" showErrorMessage="1" sqref="E10:F17">
      <formula1>ДАНЕТ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O90"/>
  <sheetViews>
    <sheetView showGridLines="0" zoomScale="120" zoomScaleNormal="120" workbookViewId="0">
      <selection activeCell="D22" sqref="D22"/>
    </sheetView>
  </sheetViews>
  <sheetFormatPr defaultRowHeight="15" x14ac:dyDescent="0.25"/>
  <cols>
    <col min="1" max="1" width="2.140625" style="1" customWidth="1"/>
    <col min="2" max="2" width="6.140625" style="1" customWidth="1"/>
    <col min="3" max="3" width="58" style="1" customWidth="1"/>
    <col min="4" max="4" width="16.85546875" style="2" customWidth="1"/>
    <col min="5" max="5" width="22.85546875" style="1" customWidth="1"/>
    <col min="6" max="6" width="2.85546875" style="1" customWidth="1"/>
    <col min="7" max="7" width="32.85546875" style="1" hidden="1" customWidth="1"/>
    <col min="8" max="8" width="19.42578125" style="1" hidden="1" customWidth="1"/>
    <col min="9" max="9" width="18.7109375" style="1" hidden="1" customWidth="1"/>
    <col min="10" max="10" width="5.5703125" style="1" hidden="1" customWidth="1"/>
    <col min="11" max="12" width="0" style="1" hidden="1" customWidth="1"/>
    <col min="13" max="13" width="21.85546875" style="1" hidden="1" customWidth="1"/>
    <col min="14" max="14" width="29.140625" style="1" hidden="1" customWidth="1"/>
    <col min="15" max="15" width="18.5703125" style="1" hidden="1" customWidth="1"/>
    <col min="16" max="16384" width="9.140625" style="1"/>
  </cols>
  <sheetData>
    <row r="1" spans="2:15" ht="8.25" customHeight="1" thickBot="1" x14ac:dyDescent="0.3"/>
    <row r="2" spans="2:15" ht="15.75" thickBot="1" x14ac:dyDescent="0.3">
      <c r="C2" s="82" t="s">
        <v>72</v>
      </c>
      <c r="D2" s="83" t="str">
        <f>Инструкции!D8</f>
        <v>Впишите дату</v>
      </c>
      <c r="E2" s="105" t="str">
        <f>Инструкции!D6</f>
        <v xml:space="preserve">Впишите название </v>
      </c>
      <c r="F2" s="104"/>
    </row>
    <row r="3" spans="2:15" ht="9" customHeight="1" x14ac:dyDescent="0.25">
      <c r="E3" s="2"/>
    </row>
    <row r="4" spans="2:15" ht="18.75" customHeight="1" x14ac:dyDescent="0.25">
      <c r="C4" s="245" t="s">
        <v>219</v>
      </c>
      <c r="D4" s="246"/>
      <c r="E4" s="246"/>
    </row>
    <row r="5" spans="2:15" ht="7.5" customHeight="1" thickBot="1" x14ac:dyDescent="0.3"/>
    <row r="6" spans="2:15" x14ac:dyDescent="0.25">
      <c r="C6" s="247" t="s">
        <v>75</v>
      </c>
      <c r="D6" s="248"/>
      <c r="E6" s="249"/>
    </row>
    <row r="7" spans="2:15" ht="77.25" customHeight="1" x14ac:dyDescent="0.25">
      <c r="C7" s="219" t="s">
        <v>173</v>
      </c>
      <c r="D7" s="220"/>
      <c r="E7" s="221"/>
    </row>
    <row r="8" spans="2:15" ht="57" customHeight="1" thickBot="1" x14ac:dyDescent="0.3">
      <c r="C8" s="250" t="s">
        <v>174</v>
      </c>
      <c r="D8" s="223"/>
      <c r="E8" s="224"/>
    </row>
    <row r="9" spans="2:15" ht="10.5" customHeight="1" x14ac:dyDescent="0.25">
      <c r="C9" s="2"/>
      <c r="E9" s="2"/>
    </row>
    <row r="10" spans="2:15" ht="18.75" x14ac:dyDescent="0.3">
      <c r="C10" s="252" t="s">
        <v>175</v>
      </c>
      <c r="D10" s="253"/>
      <c r="E10" s="253"/>
    </row>
    <row r="11" spans="2:15" ht="52.5" customHeight="1" x14ac:dyDescent="0.25">
      <c r="C11" s="206" t="s">
        <v>275</v>
      </c>
      <c r="D11" s="214"/>
      <c r="E11" s="215"/>
      <c r="F11" s="2"/>
    </row>
    <row r="12" spans="2:15" ht="10.5" customHeight="1" thickBot="1" x14ac:dyDescent="0.3">
      <c r="C12" s="3"/>
      <c r="D12" s="3"/>
      <c r="E12" s="3"/>
      <c r="F12" s="2"/>
      <c r="N12" s="1" t="s">
        <v>100</v>
      </c>
    </row>
    <row r="13" spans="2:15" ht="60.75" thickBot="1" x14ac:dyDescent="0.3">
      <c r="B13" s="4"/>
      <c r="C13" s="106" t="s">
        <v>86</v>
      </c>
      <c r="D13" s="107" t="s">
        <v>20</v>
      </c>
      <c r="E13" s="108" t="s">
        <v>21</v>
      </c>
      <c r="F13" s="5"/>
      <c r="G13" s="5" t="s">
        <v>99</v>
      </c>
      <c r="H13" s="5" t="s">
        <v>101</v>
      </c>
      <c r="I13" s="6" t="s">
        <v>102</v>
      </c>
      <c r="J13" s="6"/>
      <c r="K13" s="7"/>
      <c r="L13" s="8" t="s">
        <v>71</v>
      </c>
      <c r="M13" s="9"/>
      <c r="N13" s="4"/>
      <c r="O13" s="1" t="s">
        <v>101</v>
      </c>
    </row>
    <row r="14" spans="2:15" ht="57" customHeight="1" thickBot="1" x14ac:dyDescent="0.3">
      <c r="B14" s="4"/>
      <c r="C14" s="90" t="s">
        <v>176</v>
      </c>
      <c r="D14" s="171" t="s">
        <v>19</v>
      </c>
      <c r="E14" s="109" t="s">
        <v>22</v>
      </c>
      <c r="F14" s="4"/>
      <c r="G14" s="5" t="s">
        <v>103</v>
      </c>
      <c r="H14" s="4">
        <f>IF(D14=$K$14,3,0)</f>
        <v>0</v>
      </c>
      <c r="I14" s="4"/>
      <c r="J14" s="4"/>
      <c r="K14" s="10" t="s">
        <v>18</v>
      </c>
      <c r="L14" s="4">
        <v>1</v>
      </c>
      <c r="M14" s="11" t="s">
        <v>217</v>
      </c>
      <c r="N14" s="12" t="s">
        <v>185</v>
      </c>
      <c r="O14" s="1" t="e">
        <f>VLOOKUP(N14,G14:I85,FALSE)</f>
        <v>#VALUE!</v>
      </c>
    </row>
    <row r="15" spans="2:15" ht="21.75" customHeight="1" thickBot="1" x14ac:dyDescent="0.3">
      <c r="B15" s="4"/>
      <c r="C15" s="91" t="s">
        <v>177</v>
      </c>
      <c r="D15" s="172" t="s">
        <v>19</v>
      </c>
      <c r="E15" s="92" t="s">
        <v>22</v>
      </c>
      <c r="F15" s="4"/>
      <c r="G15" s="5" t="s">
        <v>104</v>
      </c>
      <c r="H15" s="4">
        <f t="shared" ref="H15:H22" si="0">IF(D15=$K$14,3,0)</f>
        <v>0</v>
      </c>
      <c r="I15" s="4">
        <f>IF(E15=M15,2,0)</f>
        <v>0</v>
      </c>
      <c r="J15" s="4"/>
      <c r="K15" s="10" t="s">
        <v>19</v>
      </c>
      <c r="L15" s="4">
        <v>2</v>
      </c>
      <c r="M15" s="11" t="s">
        <v>83</v>
      </c>
      <c r="N15" s="13" t="s">
        <v>186</v>
      </c>
    </row>
    <row r="16" spans="2:15" ht="34.5" customHeight="1" thickBot="1" x14ac:dyDescent="0.3">
      <c r="B16" s="4"/>
      <c r="C16" s="91" t="s">
        <v>178</v>
      </c>
      <c r="D16" s="172" t="s">
        <v>19</v>
      </c>
      <c r="E16" s="103"/>
      <c r="F16" s="4"/>
      <c r="G16" s="5" t="s">
        <v>103</v>
      </c>
      <c r="H16" s="4">
        <f t="shared" si="0"/>
        <v>0</v>
      </c>
      <c r="I16" s="4">
        <f>IF(OR(E16=$M$14,E16=$M$16),2,0)</f>
        <v>0</v>
      </c>
      <c r="J16" s="4"/>
      <c r="K16" s="14"/>
      <c r="L16" s="15">
        <v>3</v>
      </c>
      <c r="M16" s="11" t="s">
        <v>218</v>
      </c>
      <c r="N16" s="13"/>
    </row>
    <row r="17" spans="2:14" ht="39" customHeight="1" thickBot="1" x14ac:dyDescent="0.3">
      <c r="B17" s="4"/>
      <c r="C17" s="91" t="s">
        <v>179</v>
      </c>
      <c r="D17" s="172" t="s">
        <v>19</v>
      </c>
      <c r="E17" s="103"/>
      <c r="F17" s="4"/>
      <c r="G17" s="5" t="s">
        <v>103</v>
      </c>
      <c r="H17" s="4">
        <f t="shared" si="0"/>
        <v>0</v>
      </c>
      <c r="I17" s="4">
        <f>IF(OR(E17=M16,E17=M17,E17=M14),2,0)</f>
        <v>2</v>
      </c>
      <c r="J17" s="4"/>
      <c r="K17" s="4"/>
      <c r="L17" s="4"/>
      <c r="M17" s="16"/>
      <c r="N17" s="13"/>
    </row>
    <row r="18" spans="2:14" ht="21.75" customHeight="1" thickBot="1" x14ac:dyDescent="0.3">
      <c r="B18" s="4"/>
      <c r="C18" s="91" t="s">
        <v>180</v>
      </c>
      <c r="D18" s="172" t="s">
        <v>19</v>
      </c>
      <c r="E18" s="103"/>
      <c r="F18" s="4"/>
      <c r="G18" s="5" t="s">
        <v>104</v>
      </c>
      <c r="H18" s="4">
        <f t="shared" si="0"/>
        <v>0</v>
      </c>
      <c r="I18" s="4"/>
      <c r="J18" s="4"/>
      <c r="K18" s="4"/>
      <c r="L18" s="4"/>
      <c r="M18" s="4"/>
      <c r="N18" s="13"/>
    </row>
    <row r="19" spans="2:14" ht="52.5" customHeight="1" thickBot="1" x14ac:dyDescent="0.3">
      <c r="B19" s="4"/>
      <c r="C19" s="91" t="s">
        <v>181</v>
      </c>
      <c r="D19" s="172" t="s">
        <v>19</v>
      </c>
      <c r="E19" s="92" t="s">
        <v>22</v>
      </c>
      <c r="F19" s="4"/>
      <c r="G19" s="5" t="s">
        <v>106</v>
      </c>
      <c r="H19" s="4">
        <f t="shared" si="0"/>
        <v>0</v>
      </c>
      <c r="I19" s="4"/>
      <c r="J19" s="4"/>
      <c r="K19" s="4"/>
      <c r="L19" s="4"/>
      <c r="M19" s="4"/>
      <c r="N19" s="13"/>
    </row>
    <row r="20" spans="2:14" ht="36.75" customHeight="1" x14ac:dyDescent="0.25">
      <c r="B20" s="4"/>
      <c r="C20" s="91" t="s">
        <v>182</v>
      </c>
      <c r="D20" s="172" t="s">
        <v>19</v>
      </c>
      <c r="E20" s="103"/>
      <c r="F20" s="4"/>
      <c r="G20" s="5" t="s">
        <v>106</v>
      </c>
      <c r="H20" s="4">
        <f t="shared" si="0"/>
        <v>0</v>
      </c>
      <c r="I20" s="4">
        <f>IF(E20=M15,2,0)</f>
        <v>0</v>
      </c>
      <c r="J20" s="4"/>
      <c r="K20" s="4"/>
      <c r="L20" s="4"/>
      <c r="M20" s="4"/>
      <c r="N20" s="4"/>
    </row>
    <row r="21" spans="2:14" ht="27" customHeight="1" x14ac:dyDescent="0.25">
      <c r="B21" s="4"/>
      <c r="C21" s="91" t="s">
        <v>183</v>
      </c>
      <c r="D21" s="172" t="s">
        <v>19</v>
      </c>
      <c r="E21" s="92" t="s">
        <v>22</v>
      </c>
      <c r="F21" s="4"/>
      <c r="G21" s="5" t="s">
        <v>104</v>
      </c>
      <c r="H21" s="4">
        <f t="shared" si="0"/>
        <v>0</v>
      </c>
      <c r="I21" s="4"/>
      <c r="J21" s="4"/>
      <c r="K21" s="4"/>
      <c r="L21" s="4"/>
      <c r="M21" s="4"/>
      <c r="N21" s="4"/>
    </row>
    <row r="22" spans="2:14" ht="53.25" customHeight="1" thickBot="1" x14ac:dyDescent="0.3">
      <c r="B22" s="4"/>
      <c r="C22" s="93" t="s">
        <v>184</v>
      </c>
      <c r="D22" s="173" t="s">
        <v>19</v>
      </c>
      <c r="E22" s="111"/>
      <c r="F22" s="4"/>
      <c r="G22" s="5" t="s">
        <v>105</v>
      </c>
      <c r="H22" s="4">
        <f t="shared" si="0"/>
        <v>0</v>
      </c>
      <c r="I22" s="4">
        <f>IF(OR(E22=M16,E22=M17),2,0)</f>
        <v>2</v>
      </c>
      <c r="J22" s="4"/>
      <c r="K22" s="4"/>
      <c r="L22" s="4"/>
      <c r="M22" s="4"/>
      <c r="N22" s="4"/>
    </row>
    <row r="23" spans="2:14" ht="9" customHeight="1" x14ac:dyDescent="0.25">
      <c r="B23" s="4"/>
      <c r="C23" s="18"/>
      <c r="D23" s="5"/>
      <c r="E23" s="4"/>
      <c r="F23" s="4"/>
      <c r="G23" s="5"/>
      <c r="H23" s="4"/>
      <c r="I23" s="4"/>
      <c r="J23" s="4"/>
      <c r="K23" s="4"/>
      <c r="L23" s="4"/>
      <c r="M23" s="4"/>
      <c r="N23" s="4"/>
    </row>
    <row r="24" spans="2:14" ht="18.75" x14ac:dyDescent="0.3">
      <c r="B24" s="4"/>
      <c r="C24" s="254" t="s">
        <v>81</v>
      </c>
      <c r="D24" s="252"/>
      <c r="E24" s="252"/>
      <c r="F24" s="4"/>
      <c r="G24" s="5"/>
      <c r="H24" s="4"/>
      <c r="I24" s="4"/>
      <c r="J24" s="4"/>
      <c r="K24" s="4"/>
      <c r="L24" s="4"/>
      <c r="M24" s="4"/>
      <c r="N24" s="4"/>
    </row>
    <row r="25" spans="2:14" ht="42.75" customHeight="1" x14ac:dyDescent="0.25">
      <c r="B25" s="4"/>
      <c r="C25" s="206" t="s">
        <v>274</v>
      </c>
      <c r="D25" s="207"/>
      <c r="E25" s="208"/>
      <c r="F25" s="4"/>
      <c r="G25" s="5"/>
      <c r="H25" s="4"/>
      <c r="I25" s="4"/>
      <c r="J25" s="4"/>
      <c r="K25" s="4"/>
      <c r="L25" s="4"/>
      <c r="M25" s="4"/>
      <c r="N25" s="4"/>
    </row>
    <row r="26" spans="2:14" ht="15.75" thickBot="1" x14ac:dyDescent="0.3">
      <c r="B26" s="4"/>
      <c r="C26" s="19"/>
      <c r="D26" s="5"/>
      <c r="E26" s="4"/>
      <c r="F26" s="4"/>
      <c r="G26" s="5"/>
      <c r="H26" s="4"/>
      <c r="I26" s="4"/>
      <c r="J26" s="4"/>
      <c r="K26" s="4"/>
      <c r="L26" s="4"/>
      <c r="M26" s="4"/>
      <c r="N26" s="4"/>
    </row>
    <row r="27" spans="2:14" ht="45" customHeight="1" thickBot="1" x14ac:dyDescent="0.3">
      <c r="B27" s="110" t="s">
        <v>188</v>
      </c>
      <c r="C27" s="236" t="s">
        <v>189</v>
      </c>
      <c r="D27" s="228"/>
      <c r="E27" s="120" t="s">
        <v>71</v>
      </c>
      <c r="F27" s="5"/>
      <c r="G27" s="5" t="s">
        <v>185</v>
      </c>
      <c r="H27" s="5" t="str">
        <f>E27</f>
        <v>Выберите вариант ответа</v>
      </c>
      <c r="I27" s="4" t="s">
        <v>109</v>
      </c>
      <c r="J27" s="4"/>
      <c r="K27" s="4"/>
      <c r="L27" s="4"/>
      <c r="M27" s="4"/>
      <c r="N27" s="4"/>
    </row>
    <row r="28" spans="2:14" ht="42.95" customHeight="1" x14ac:dyDescent="0.25">
      <c r="B28" s="31">
        <v>1</v>
      </c>
      <c r="C28" s="237" t="s">
        <v>190</v>
      </c>
      <c r="D28" s="255"/>
      <c r="E28" s="34" t="str">
        <f>IF(E27=$L$14,"ДА","НЕТ")</f>
        <v>НЕТ</v>
      </c>
      <c r="F28" s="4"/>
      <c r="G28" s="5"/>
      <c r="H28" s="4"/>
      <c r="I28" s="4" t="e">
        <f>(H27+H32+H37)/3</f>
        <v>#VALUE!</v>
      </c>
      <c r="J28" s="4"/>
      <c r="K28" s="4"/>
      <c r="L28" s="4"/>
      <c r="M28" s="4"/>
      <c r="N28" s="4"/>
    </row>
    <row r="29" spans="2:14" ht="54.75" customHeight="1" x14ac:dyDescent="0.25">
      <c r="B29" s="31">
        <v>2</v>
      </c>
      <c r="C29" s="229" t="s">
        <v>191</v>
      </c>
      <c r="D29" s="251"/>
      <c r="E29" s="34" t="str">
        <f>IF(E27=$L$15,"ДА","НЕТ")</f>
        <v>НЕТ</v>
      </c>
      <c r="F29" s="4"/>
      <c r="G29" s="5"/>
      <c r="H29" s="4"/>
      <c r="I29" s="4"/>
      <c r="J29" s="4"/>
      <c r="K29" s="4"/>
      <c r="L29" s="4"/>
      <c r="M29" s="4"/>
      <c r="N29" s="4"/>
    </row>
    <row r="30" spans="2:14" ht="57.75" customHeight="1" thickBot="1" x14ac:dyDescent="0.3">
      <c r="B30" s="35">
        <v>3</v>
      </c>
      <c r="C30" s="225" t="s">
        <v>192</v>
      </c>
      <c r="D30" s="256"/>
      <c r="E30" s="38" t="str">
        <f>IF(E27=$L$16,"ДА","НЕТ")</f>
        <v>НЕТ</v>
      </c>
      <c r="F30" s="4"/>
      <c r="G30" s="5"/>
      <c r="H30" s="4"/>
      <c r="I30" s="4"/>
      <c r="J30" s="4"/>
      <c r="K30" s="4"/>
      <c r="L30" s="4"/>
      <c r="M30" s="4"/>
      <c r="N30" s="4"/>
    </row>
    <row r="31" spans="2:14" ht="11.25" customHeight="1" thickBot="1" x14ac:dyDescent="0.3">
      <c r="B31" s="23"/>
      <c r="C31" s="18"/>
      <c r="E31" s="4"/>
      <c r="F31" s="4"/>
      <c r="G31" s="5"/>
      <c r="H31" s="4"/>
      <c r="I31" s="4"/>
      <c r="J31" s="4"/>
      <c r="K31" s="4"/>
      <c r="L31" s="4"/>
      <c r="M31" s="4"/>
      <c r="N31" s="4"/>
    </row>
    <row r="32" spans="2:14" ht="45" customHeight="1" thickBot="1" x14ac:dyDescent="0.3">
      <c r="B32" s="110" t="s">
        <v>193</v>
      </c>
      <c r="C32" s="227" t="s">
        <v>194</v>
      </c>
      <c r="D32" s="257"/>
      <c r="E32" s="121" t="s">
        <v>71</v>
      </c>
      <c r="F32" s="5"/>
      <c r="G32" s="5" t="s">
        <v>185</v>
      </c>
      <c r="H32" s="5" t="str">
        <f>E32</f>
        <v>Выберите вариант ответа</v>
      </c>
      <c r="I32" s="4"/>
      <c r="J32" s="4"/>
      <c r="K32" s="4"/>
      <c r="L32" s="4"/>
      <c r="M32" s="4"/>
      <c r="N32" s="4"/>
    </row>
    <row r="33" spans="2:14" ht="42.95" customHeight="1" x14ac:dyDescent="0.25">
      <c r="B33" s="31">
        <v>1</v>
      </c>
      <c r="C33" s="229" t="s">
        <v>195</v>
      </c>
      <c r="D33" s="251"/>
      <c r="E33" s="39" t="str">
        <f>IF(E32=$L$14,"ДА","НЕТ")</f>
        <v>НЕТ</v>
      </c>
      <c r="F33" s="4"/>
      <c r="G33" s="5"/>
      <c r="H33" s="4"/>
      <c r="I33" s="4"/>
      <c r="J33" s="4"/>
      <c r="K33" s="4"/>
      <c r="L33" s="4"/>
      <c r="M33" s="4"/>
      <c r="N33" s="4"/>
    </row>
    <row r="34" spans="2:14" ht="42.95" customHeight="1" x14ac:dyDescent="0.25">
      <c r="B34" s="31">
        <v>2</v>
      </c>
      <c r="C34" s="229" t="s">
        <v>196</v>
      </c>
      <c r="D34" s="251"/>
      <c r="E34" s="39" t="str">
        <f>IF(E32=$L$15,"ДА","НЕТ")</f>
        <v>НЕТ</v>
      </c>
      <c r="F34" s="4"/>
      <c r="G34" s="5"/>
      <c r="H34" s="4"/>
      <c r="I34" s="4"/>
      <c r="J34" s="4"/>
      <c r="K34" s="4"/>
      <c r="L34" s="4"/>
      <c r="M34" s="4"/>
      <c r="N34" s="4"/>
    </row>
    <row r="35" spans="2:14" ht="50.25" customHeight="1" thickBot="1" x14ac:dyDescent="0.3">
      <c r="B35" s="35">
        <v>3</v>
      </c>
      <c r="C35" s="225" t="s">
        <v>197</v>
      </c>
      <c r="D35" s="256"/>
      <c r="E35" s="40" t="str">
        <f>IF(E32=$L$16,"ДА","НЕТ")</f>
        <v>НЕТ</v>
      </c>
      <c r="F35" s="4"/>
      <c r="G35" s="5"/>
      <c r="H35" s="4"/>
      <c r="I35" s="4"/>
      <c r="J35" s="4"/>
      <c r="K35" s="4"/>
      <c r="L35" s="4"/>
      <c r="M35" s="4"/>
      <c r="N35" s="4"/>
    </row>
    <row r="36" spans="2:14" ht="14.25" customHeight="1" thickBot="1" x14ac:dyDescent="0.3">
      <c r="B36" s="23"/>
      <c r="C36" s="29"/>
      <c r="E36" s="5"/>
      <c r="F36" s="5"/>
      <c r="G36" s="5"/>
      <c r="H36" s="5"/>
      <c r="I36" s="4"/>
      <c r="J36" s="4"/>
      <c r="K36" s="4"/>
      <c r="L36" s="4"/>
      <c r="M36" s="4"/>
      <c r="N36" s="4"/>
    </row>
    <row r="37" spans="2:14" ht="45" customHeight="1" thickBot="1" x14ac:dyDescent="0.3">
      <c r="B37" s="110" t="s">
        <v>198</v>
      </c>
      <c r="C37" s="227" t="s">
        <v>199</v>
      </c>
      <c r="D37" s="257"/>
      <c r="E37" s="121" t="s">
        <v>71</v>
      </c>
      <c r="F37" s="5"/>
      <c r="G37" s="5" t="s">
        <v>185</v>
      </c>
      <c r="H37" s="5" t="str">
        <f>E37</f>
        <v>Выберите вариант ответа</v>
      </c>
      <c r="I37" s="4"/>
      <c r="J37" s="4"/>
      <c r="K37" s="4"/>
      <c r="L37" s="4"/>
      <c r="M37" s="4"/>
      <c r="N37" s="4"/>
    </row>
    <row r="38" spans="2:14" ht="42.95" customHeight="1" x14ac:dyDescent="0.25">
      <c r="B38" s="31">
        <v>1</v>
      </c>
      <c r="C38" s="229" t="s">
        <v>200</v>
      </c>
      <c r="D38" s="251"/>
      <c r="E38" s="39" t="str">
        <f>IF(E37=$L$14,"ДА","НЕТ")</f>
        <v>НЕТ</v>
      </c>
      <c r="F38" s="4"/>
      <c r="G38" s="5"/>
      <c r="H38" s="4"/>
      <c r="I38" s="4"/>
      <c r="J38" s="4"/>
      <c r="K38" s="4"/>
      <c r="L38" s="4"/>
      <c r="M38" s="4"/>
      <c r="N38" s="4"/>
    </row>
    <row r="39" spans="2:14" ht="54.75" customHeight="1" x14ac:dyDescent="0.25">
      <c r="B39" s="31">
        <v>2</v>
      </c>
      <c r="C39" s="229" t="s">
        <v>201</v>
      </c>
      <c r="D39" s="251"/>
      <c r="E39" s="39" t="str">
        <f>IF(E37=$L$15,"ДА","НЕТ")</f>
        <v>НЕТ</v>
      </c>
      <c r="F39" s="4"/>
      <c r="G39" s="5"/>
      <c r="H39" s="4"/>
      <c r="I39" s="4"/>
      <c r="J39" s="4"/>
      <c r="K39" s="4"/>
      <c r="L39" s="4"/>
      <c r="M39" s="4"/>
      <c r="N39" s="4"/>
    </row>
    <row r="40" spans="2:14" ht="42.95" customHeight="1" thickBot="1" x14ac:dyDescent="0.3">
      <c r="B40" s="35">
        <v>3</v>
      </c>
      <c r="C40" s="225" t="s">
        <v>202</v>
      </c>
      <c r="D40" s="256"/>
      <c r="E40" s="40" t="str">
        <f>IF(E37=$L$16,"ДА","НЕТ")</f>
        <v>НЕТ</v>
      </c>
      <c r="F40" s="4"/>
      <c r="G40" s="5"/>
      <c r="H40" s="4"/>
      <c r="I40" s="4"/>
      <c r="J40" s="4"/>
      <c r="K40" s="4"/>
      <c r="L40" s="4"/>
      <c r="M40" s="4"/>
      <c r="N40" s="4"/>
    </row>
    <row r="41" spans="2:14" ht="12" customHeight="1" thickBot="1" x14ac:dyDescent="0.3">
      <c r="B41" s="23"/>
      <c r="C41" s="18"/>
      <c r="E41" s="5"/>
      <c r="F41" s="5"/>
      <c r="G41" s="5"/>
      <c r="H41" s="5"/>
      <c r="I41" s="4"/>
      <c r="J41" s="4"/>
      <c r="K41" s="4"/>
      <c r="L41" s="4"/>
      <c r="M41" s="4"/>
      <c r="N41" s="4"/>
    </row>
    <row r="42" spans="2:14" ht="45" customHeight="1" thickBot="1" x14ac:dyDescent="0.3">
      <c r="B42" s="110" t="s">
        <v>203</v>
      </c>
      <c r="C42" s="227" t="s">
        <v>204</v>
      </c>
      <c r="D42" s="257"/>
      <c r="E42" s="121" t="s">
        <v>71</v>
      </c>
      <c r="F42" s="5"/>
      <c r="G42" s="5" t="s">
        <v>186</v>
      </c>
      <c r="H42" s="5" t="str">
        <f>E42</f>
        <v>Выберите вариант ответа</v>
      </c>
      <c r="I42" s="4" t="s">
        <v>109</v>
      </c>
      <c r="J42" s="4"/>
      <c r="K42" s="4"/>
      <c r="L42" s="4"/>
      <c r="M42" s="4"/>
      <c r="N42" s="4"/>
    </row>
    <row r="43" spans="2:14" ht="42.95" customHeight="1" x14ac:dyDescent="0.25">
      <c r="B43" s="31">
        <v>1</v>
      </c>
      <c r="C43" s="229" t="s">
        <v>205</v>
      </c>
      <c r="D43" s="251"/>
      <c r="E43" s="39" t="str">
        <f>IF(E42=$L$14,"ДА","НЕТ")</f>
        <v>НЕТ</v>
      </c>
      <c r="F43" s="4"/>
      <c r="G43" s="5"/>
      <c r="H43" s="4"/>
      <c r="I43" s="4" t="e">
        <f>(H42+H47+H52)/3</f>
        <v>#VALUE!</v>
      </c>
      <c r="J43" s="4"/>
      <c r="K43" s="4"/>
      <c r="L43" s="4"/>
      <c r="M43" s="4"/>
      <c r="N43" s="4"/>
    </row>
    <row r="44" spans="2:14" ht="42.95" customHeight="1" x14ac:dyDescent="0.25">
      <c r="B44" s="31">
        <v>2</v>
      </c>
      <c r="C44" s="229" t="s">
        <v>206</v>
      </c>
      <c r="D44" s="251"/>
      <c r="E44" s="39" t="str">
        <f>IF(E42=$L$15,"ДА","НЕТ")</f>
        <v>НЕТ</v>
      </c>
      <c r="F44" s="4"/>
      <c r="G44" s="5"/>
      <c r="H44" s="4"/>
      <c r="I44" s="4"/>
      <c r="J44" s="4"/>
      <c r="K44" s="4"/>
      <c r="L44" s="4"/>
      <c r="M44" s="4"/>
      <c r="N44" s="4"/>
    </row>
    <row r="45" spans="2:14" ht="42.95" customHeight="1" thickBot="1" x14ac:dyDescent="0.3">
      <c r="B45" s="35">
        <v>3</v>
      </c>
      <c r="C45" s="225" t="s">
        <v>207</v>
      </c>
      <c r="D45" s="256"/>
      <c r="E45" s="40" t="str">
        <f>IF(E42=$L$16,"ДА","НЕТ")</f>
        <v>НЕТ</v>
      </c>
      <c r="F45" s="4"/>
      <c r="G45" s="5"/>
      <c r="H45" s="4"/>
      <c r="I45" s="4"/>
      <c r="J45" s="4"/>
      <c r="K45" s="4"/>
      <c r="L45" s="4"/>
      <c r="M45" s="4"/>
      <c r="N45" s="4"/>
    </row>
    <row r="46" spans="2:14" ht="10.5" customHeight="1" thickBot="1" x14ac:dyDescent="0.3">
      <c r="B46" s="23"/>
      <c r="C46" s="18"/>
      <c r="E46" s="4"/>
      <c r="F46" s="4"/>
      <c r="G46" s="5"/>
      <c r="H46" s="4"/>
      <c r="I46" s="4"/>
      <c r="J46" s="4"/>
      <c r="K46" s="4"/>
      <c r="L46" s="4"/>
      <c r="M46" s="4"/>
      <c r="N46" s="4"/>
    </row>
    <row r="47" spans="2:14" ht="45" customHeight="1" thickBot="1" x14ac:dyDescent="0.3">
      <c r="B47" s="110" t="s">
        <v>208</v>
      </c>
      <c r="C47" s="227" t="s">
        <v>209</v>
      </c>
      <c r="D47" s="257"/>
      <c r="E47" s="121" t="s">
        <v>71</v>
      </c>
      <c r="F47" s="5"/>
      <c r="G47" s="5" t="s">
        <v>186</v>
      </c>
      <c r="H47" s="5" t="str">
        <f>E47</f>
        <v>Выберите вариант ответа</v>
      </c>
      <c r="I47" s="4"/>
      <c r="J47" s="4"/>
      <c r="K47" s="4"/>
      <c r="L47" s="4"/>
      <c r="M47" s="4"/>
      <c r="N47" s="4"/>
    </row>
    <row r="48" spans="2:14" ht="42.95" customHeight="1" x14ac:dyDescent="0.25">
      <c r="B48" s="31">
        <v>1</v>
      </c>
      <c r="C48" s="229" t="s">
        <v>210</v>
      </c>
      <c r="D48" s="251"/>
      <c r="E48" s="39" t="str">
        <f>IF(E47=$L$14,"ДА","НЕТ")</f>
        <v>НЕТ</v>
      </c>
      <c r="F48" s="4"/>
      <c r="G48" s="5"/>
      <c r="H48" s="4"/>
      <c r="I48" s="4"/>
      <c r="J48" s="4"/>
      <c r="K48" s="4"/>
      <c r="L48" s="4"/>
      <c r="M48" s="4"/>
      <c r="N48" s="4"/>
    </row>
    <row r="49" spans="2:14" ht="42.95" customHeight="1" x14ac:dyDescent="0.25">
      <c r="B49" s="31">
        <v>2</v>
      </c>
      <c r="C49" s="229" t="s">
        <v>211</v>
      </c>
      <c r="D49" s="251"/>
      <c r="E49" s="39" t="str">
        <f>IF(E47=$L$15,"ДА","НЕТ")</f>
        <v>НЕТ</v>
      </c>
      <c r="F49" s="4"/>
      <c r="G49" s="5"/>
      <c r="H49" s="4"/>
      <c r="I49" s="4"/>
      <c r="J49" s="4"/>
      <c r="K49" s="4"/>
      <c r="L49" s="4"/>
      <c r="M49" s="4"/>
      <c r="N49" s="4"/>
    </row>
    <row r="50" spans="2:14" ht="50.25" customHeight="1" thickBot="1" x14ac:dyDescent="0.3">
      <c r="B50" s="35">
        <v>3</v>
      </c>
      <c r="C50" s="225" t="s">
        <v>212</v>
      </c>
      <c r="D50" s="256"/>
      <c r="E50" s="40" t="str">
        <f>IF(E47=$L$16,"ДА","НЕТ")</f>
        <v>НЕТ</v>
      </c>
      <c r="F50" s="4"/>
      <c r="G50" s="5"/>
      <c r="H50" s="4"/>
      <c r="I50" s="4"/>
      <c r="J50" s="4"/>
      <c r="K50" s="4"/>
      <c r="L50" s="4"/>
      <c r="M50" s="4"/>
      <c r="N50" s="4"/>
    </row>
    <row r="51" spans="2:14" ht="11.25" customHeight="1" x14ac:dyDescent="0.25">
      <c r="B51" s="23"/>
      <c r="C51" s="18"/>
      <c r="E51" s="4"/>
      <c r="F51" s="4"/>
      <c r="G51" s="5"/>
      <c r="H51" s="4"/>
      <c r="I51" s="4"/>
      <c r="J51" s="4"/>
      <c r="K51" s="4"/>
      <c r="L51" s="4"/>
      <c r="M51" s="4"/>
      <c r="N51" s="4"/>
    </row>
    <row r="52" spans="2:14" ht="30" hidden="1" customHeight="1" thickBot="1" x14ac:dyDescent="0.3">
      <c r="B52" s="20" t="s">
        <v>92</v>
      </c>
      <c r="C52" s="241" t="s">
        <v>43</v>
      </c>
      <c r="D52" s="242"/>
      <c r="E52" s="101" t="s">
        <v>71</v>
      </c>
      <c r="F52" s="5"/>
      <c r="G52" s="5" t="s">
        <v>104</v>
      </c>
      <c r="H52" s="5" t="str">
        <f>E52</f>
        <v>Выберите вариант ответа</v>
      </c>
      <c r="I52" s="4"/>
      <c r="J52" s="4"/>
      <c r="K52" s="4"/>
      <c r="L52" s="4"/>
      <c r="M52" s="4"/>
      <c r="N52" s="4"/>
    </row>
    <row r="53" spans="2:14" ht="42.95" hidden="1" customHeight="1" x14ac:dyDescent="0.25">
      <c r="B53" s="22">
        <v>1</v>
      </c>
      <c r="C53" s="239" t="s">
        <v>44</v>
      </c>
      <c r="D53" s="240"/>
      <c r="E53" s="27" t="str">
        <f>IF(E52=$L$14,"ДА","НЕТ")</f>
        <v>НЕТ</v>
      </c>
      <c r="F53" s="4"/>
      <c r="G53" s="5"/>
      <c r="H53" s="4"/>
      <c r="I53" s="4"/>
      <c r="J53" s="4"/>
      <c r="K53" s="4"/>
      <c r="L53" s="4"/>
      <c r="M53" s="4"/>
      <c r="N53" s="4"/>
    </row>
    <row r="54" spans="2:14" ht="42.95" hidden="1" customHeight="1" x14ac:dyDescent="0.25">
      <c r="B54" s="22">
        <v>2</v>
      </c>
      <c r="C54" s="239" t="s">
        <v>45</v>
      </c>
      <c r="D54" s="240"/>
      <c r="E54" s="27" t="str">
        <f>IF(E52=$L$15,"ДА","НЕТ")</f>
        <v>НЕТ</v>
      </c>
      <c r="F54" s="4"/>
      <c r="G54" s="5"/>
      <c r="H54" s="4"/>
      <c r="I54" s="4"/>
      <c r="J54" s="4"/>
      <c r="K54" s="4"/>
      <c r="L54" s="4"/>
      <c r="M54" s="4"/>
      <c r="N54" s="4"/>
    </row>
    <row r="55" spans="2:14" ht="51" hidden="1" customHeight="1" thickBot="1" x14ac:dyDescent="0.3">
      <c r="B55" s="24">
        <v>3</v>
      </c>
      <c r="C55" s="243" t="s">
        <v>46</v>
      </c>
      <c r="D55" s="244"/>
      <c r="E55" s="28" t="str">
        <f>IF(E52=$L$16,"ДА","НЕТ")</f>
        <v>НЕТ</v>
      </c>
      <c r="F55" s="4"/>
      <c r="G55" s="5"/>
      <c r="H55" s="4"/>
      <c r="I55" s="4"/>
      <c r="J55" s="4"/>
      <c r="K55" s="4"/>
      <c r="L55" s="4"/>
      <c r="M55" s="4"/>
      <c r="N55" s="4"/>
    </row>
    <row r="56" spans="2:14" ht="10.5" hidden="1" customHeight="1" thickBot="1" x14ac:dyDescent="0.25">
      <c r="B56" s="23"/>
      <c r="C56" s="18"/>
      <c r="E56" s="4"/>
      <c r="F56" s="4"/>
      <c r="G56" s="5"/>
      <c r="H56" s="4"/>
      <c r="I56" s="4"/>
      <c r="J56" s="4"/>
      <c r="K56" s="4"/>
      <c r="L56" s="4"/>
      <c r="M56" s="4"/>
      <c r="N56" s="4"/>
    </row>
    <row r="57" spans="2:14" ht="30.75" hidden="1" thickBot="1" x14ac:dyDescent="0.3">
      <c r="B57" s="20" t="s">
        <v>93</v>
      </c>
      <c r="C57" s="241" t="s">
        <v>47</v>
      </c>
      <c r="D57" s="242"/>
      <c r="E57" s="101" t="s">
        <v>71</v>
      </c>
      <c r="F57" s="5"/>
      <c r="G57" s="5" t="s">
        <v>106</v>
      </c>
      <c r="H57" s="5" t="str">
        <f>E57</f>
        <v>Выберите вариант ответа</v>
      </c>
      <c r="I57" s="4" t="s">
        <v>109</v>
      </c>
      <c r="J57" s="4"/>
      <c r="K57" s="4"/>
      <c r="L57" s="4"/>
      <c r="M57" s="4"/>
      <c r="N57" s="4"/>
    </row>
    <row r="58" spans="2:14" ht="42.95" hidden="1" customHeight="1" x14ac:dyDescent="0.25">
      <c r="B58" s="22">
        <v>1</v>
      </c>
      <c r="C58" s="239" t="s">
        <v>48</v>
      </c>
      <c r="D58" s="240"/>
      <c r="E58" s="27" t="str">
        <f>IF(E57=$L$14,"ДА","НЕТ")</f>
        <v>НЕТ</v>
      </c>
      <c r="F58" s="4"/>
      <c r="G58" s="5"/>
      <c r="H58" s="4"/>
      <c r="I58" s="4" t="str">
        <f>H57</f>
        <v>Выберите вариант ответа</v>
      </c>
      <c r="J58" s="4"/>
      <c r="K58" s="4"/>
      <c r="L58" s="4"/>
      <c r="M58" s="4"/>
      <c r="N58" s="4"/>
    </row>
    <row r="59" spans="2:14" ht="42.95" hidden="1" customHeight="1" x14ac:dyDescent="0.25">
      <c r="B59" s="22">
        <v>2</v>
      </c>
      <c r="C59" s="239" t="s">
        <v>49</v>
      </c>
      <c r="D59" s="240"/>
      <c r="E59" s="27" t="str">
        <f>IF(E57=$L$15,"ДА","НЕТ")</f>
        <v>НЕТ</v>
      </c>
      <c r="F59" s="4"/>
      <c r="G59" s="5"/>
      <c r="H59" s="4"/>
      <c r="I59" s="4"/>
      <c r="J59" s="4"/>
      <c r="K59" s="4"/>
      <c r="L59" s="4"/>
      <c r="M59" s="4"/>
      <c r="N59" s="4"/>
    </row>
    <row r="60" spans="2:14" ht="51" hidden="1" customHeight="1" thickBot="1" x14ac:dyDescent="0.3">
      <c r="B60" s="24">
        <v>3</v>
      </c>
      <c r="C60" s="243" t="s">
        <v>50</v>
      </c>
      <c r="D60" s="244"/>
      <c r="E60" s="28" t="str">
        <f>IF(E57=$L$16,"ДА","НЕТ")</f>
        <v>НЕТ</v>
      </c>
      <c r="F60" s="4"/>
      <c r="G60" s="5"/>
      <c r="H60" s="4"/>
      <c r="I60" s="4"/>
      <c r="J60" s="4"/>
      <c r="K60" s="4"/>
      <c r="L60" s="4"/>
      <c r="M60" s="4"/>
      <c r="N60" s="4"/>
    </row>
    <row r="61" spans="2:14" ht="12" hidden="1" customHeight="1" thickBot="1" x14ac:dyDescent="0.25">
      <c r="B61" s="23"/>
      <c r="C61" s="18"/>
      <c r="E61" s="4"/>
      <c r="F61" s="4"/>
      <c r="G61" s="5"/>
      <c r="H61" s="4"/>
      <c r="I61" s="4"/>
      <c r="J61" s="4"/>
      <c r="K61" s="4"/>
      <c r="L61" s="4"/>
      <c r="M61" s="4"/>
      <c r="N61" s="4"/>
    </row>
    <row r="62" spans="2:14" ht="42.95" hidden="1" customHeight="1" thickBot="1" x14ac:dyDescent="0.3">
      <c r="B62" s="20" t="s">
        <v>94</v>
      </c>
      <c r="C62" s="241" t="s">
        <v>51</v>
      </c>
      <c r="D62" s="242"/>
      <c r="E62" s="12" t="s">
        <v>71</v>
      </c>
      <c r="F62" s="5"/>
      <c r="G62" s="5" t="s">
        <v>105</v>
      </c>
      <c r="H62" s="5" t="str">
        <f>E62</f>
        <v>Выберите вариант ответа</v>
      </c>
      <c r="I62" s="4" t="str">
        <f>H62</f>
        <v>Выберите вариант ответа</v>
      </c>
      <c r="J62" s="4"/>
      <c r="K62" s="4"/>
      <c r="L62" s="4"/>
      <c r="M62" s="4"/>
      <c r="N62" s="4"/>
    </row>
    <row r="63" spans="2:14" ht="42.95" hidden="1" customHeight="1" x14ac:dyDescent="0.25">
      <c r="B63" s="22">
        <v>1</v>
      </c>
      <c r="C63" s="239" t="s">
        <v>52</v>
      </c>
      <c r="D63" s="240"/>
      <c r="E63" s="27" t="str">
        <f>IF(E62=$L$14,"ДА","НЕТ")</f>
        <v>НЕТ</v>
      </c>
      <c r="F63" s="4"/>
      <c r="G63" s="5"/>
      <c r="H63" s="4"/>
      <c r="I63" s="4"/>
      <c r="J63" s="4"/>
      <c r="K63" s="4"/>
      <c r="L63" s="4"/>
      <c r="M63" s="4"/>
      <c r="N63" s="4"/>
    </row>
    <row r="64" spans="2:14" ht="51" hidden="1" customHeight="1" x14ac:dyDescent="0.25">
      <c r="B64" s="22">
        <v>2</v>
      </c>
      <c r="C64" s="239" t="s">
        <v>53</v>
      </c>
      <c r="D64" s="240"/>
      <c r="E64" s="27" t="str">
        <f>IF(E62=$L$15,"ДА","НЕТ")</f>
        <v>НЕТ</v>
      </c>
      <c r="F64" s="4"/>
      <c r="G64" s="5"/>
      <c r="H64" s="4"/>
      <c r="I64" s="4"/>
      <c r="J64" s="4"/>
      <c r="K64" s="4"/>
      <c r="L64" s="4"/>
      <c r="M64" s="4"/>
      <c r="N64" s="4"/>
    </row>
    <row r="65" spans="2:14" ht="51" hidden="1" customHeight="1" thickBot="1" x14ac:dyDescent="0.3">
      <c r="B65" s="24">
        <v>3</v>
      </c>
      <c r="C65" s="243" t="s">
        <v>54</v>
      </c>
      <c r="D65" s="244"/>
      <c r="E65" s="28" t="str">
        <f>IF(E62=$L$16,"ДА","НЕТ")</f>
        <v>НЕТ</v>
      </c>
      <c r="F65" s="4"/>
      <c r="G65" s="5"/>
      <c r="H65" s="4"/>
      <c r="I65" s="4"/>
      <c r="J65" s="4"/>
      <c r="K65" s="4"/>
      <c r="L65" s="4"/>
      <c r="M65" s="4"/>
      <c r="N65" s="4"/>
    </row>
    <row r="66" spans="2:14" ht="10.5" hidden="1" customHeight="1" thickBot="1" x14ac:dyDescent="0.25">
      <c r="B66" s="23"/>
      <c r="C66" s="18"/>
      <c r="E66" s="5"/>
      <c r="F66" s="5"/>
      <c r="G66" s="5"/>
      <c r="H66" s="5"/>
      <c r="I66" s="4"/>
      <c r="J66" s="4"/>
      <c r="K66" s="4"/>
      <c r="L66" s="4"/>
      <c r="M66" s="4"/>
      <c r="N66" s="4"/>
    </row>
    <row r="67" spans="2:14" ht="42.95" hidden="1" customHeight="1" thickBot="1" x14ac:dyDescent="0.3">
      <c r="B67" s="20" t="s">
        <v>95</v>
      </c>
      <c r="C67" s="241" t="s">
        <v>55</v>
      </c>
      <c r="D67" s="242"/>
      <c r="E67" s="101" t="s">
        <v>71</v>
      </c>
      <c r="F67" s="5"/>
      <c r="G67" s="5" t="s">
        <v>107</v>
      </c>
      <c r="H67" s="5" t="str">
        <f>E67</f>
        <v>Выберите вариант ответа</v>
      </c>
      <c r="I67" s="4" t="e">
        <f>(H67+H72)/2</f>
        <v>#VALUE!</v>
      </c>
      <c r="J67" s="4"/>
      <c r="K67" s="4"/>
      <c r="L67" s="4"/>
      <c r="M67" s="4"/>
      <c r="N67" s="4"/>
    </row>
    <row r="68" spans="2:14" ht="42.95" hidden="1" customHeight="1" x14ac:dyDescent="0.25">
      <c r="B68" s="22">
        <v>1</v>
      </c>
      <c r="C68" s="239" t="s">
        <v>56</v>
      </c>
      <c r="D68" s="240"/>
      <c r="E68" s="27" t="str">
        <f>IF(E67=$L$14,"ДА","НЕТ")</f>
        <v>НЕТ</v>
      </c>
      <c r="F68" s="4"/>
      <c r="G68" s="5"/>
      <c r="H68" s="4"/>
      <c r="I68" s="4"/>
      <c r="J68" s="4"/>
      <c r="K68" s="4"/>
      <c r="L68" s="4"/>
      <c r="M68" s="4"/>
      <c r="N68" s="4"/>
    </row>
    <row r="69" spans="2:14" ht="42.95" hidden="1" customHeight="1" x14ac:dyDescent="0.25">
      <c r="B69" s="22">
        <v>2</v>
      </c>
      <c r="C69" s="239" t="s">
        <v>57</v>
      </c>
      <c r="D69" s="240"/>
      <c r="E69" s="27" t="str">
        <f>IF(E67=$L$15,"ДА","НЕТ")</f>
        <v>НЕТ</v>
      </c>
      <c r="F69" s="4"/>
      <c r="G69" s="5"/>
      <c r="H69" s="4"/>
      <c r="I69" s="4"/>
      <c r="J69" s="4"/>
      <c r="K69" s="4"/>
      <c r="L69" s="4"/>
      <c r="M69" s="4"/>
      <c r="N69" s="4"/>
    </row>
    <row r="70" spans="2:14" ht="51" hidden="1" customHeight="1" thickBot="1" x14ac:dyDescent="0.3">
      <c r="B70" s="24">
        <v>3</v>
      </c>
      <c r="C70" s="243" t="s">
        <v>58</v>
      </c>
      <c r="D70" s="244"/>
      <c r="E70" s="28" t="str">
        <f>IF(E67=$L$16,"ДА","НЕТ")</f>
        <v>НЕТ</v>
      </c>
      <c r="F70" s="4"/>
      <c r="G70" s="5"/>
      <c r="H70" s="4"/>
      <c r="I70" s="4"/>
      <c r="J70" s="4"/>
      <c r="K70" s="4"/>
      <c r="L70" s="4"/>
      <c r="M70" s="4"/>
      <c r="N70" s="4"/>
    </row>
    <row r="71" spans="2:14" ht="12.75" hidden="1" customHeight="1" thickBot="1" x14ac:dyDescent="0.25">
      <c r="B71" s="23"/>
      <c r="C71" s="18"/>
      <c r="E71" s="5"/>
      <c r="F71" s="5"/>
      <c r="G71" s="5"/>
      <c r="H71" s="5"/>
      <c r="I71" s="4"/>
      <c r="J71" s="4"/>
      <c r="K71" s="4"/>
      <c r="L71" s="4"/>
      <c r="M71" s="4"/>
      <c r="N71" s="4"/>
    </row>
    <row r="72" spans="2:14" ht="30.75" hidden="1" thickBot="1" x14ac:dyDescent="0.3">
      <c r="B72" s="20" t="s">
        <v>96</v>
      </c>
      <c r="C72" s="241" t="s">
        <v>59</v>
      </c>
      <c r="D72" s="242"/>
      <c r="E72" s="101" t="s">
        <v>71</v>
      </c>
      <c r="F72" s="5"/>
      <c r="G72" s="5" t="s">
        <v>107</v>
      </c>
      <c r="H72" s="5" t="str">
        <f>E72</f>
        <v>Выберите вариант ответа</v>
      </c>
      <c r="I72" s="4"/>
      <c r="J72" s="4"/>
      <c r="K72" s="4"/>
      <c r="L72" s="4"/>
      <c r="M72" s="4"/>
      <c r="N72" s="4"/>
    </row>
    <row r="73" spans="2:14" ht="42.95" hidden="1" customHeight="1" x14ac:dyDescent="0.25">
      <c r="B73" s="22">
        <v>1</v>
      </c>
      <c r="C73" s="239" t="s">
        <v>60</v>
      </c>
      <c r="D73" s="240"/>
      <c r="E73" s="27" t="str">
        <f>IF(E72=$L$14,"ДА","НЕТ")</f>
        <v>НЕТ</v>
      </c>
      <c r="F73" s="4"/>
      <c r="G73" s="5"/>
      <c r="H73" s="4"/>
      <c r="I73" s="4"/>
      <c r="J73" s="4"/>
      <c r="K73" s="4"/>
      <c r="L73" s="4"/>
      <c r="M73" s="4"/>
      <c r="N73" s="4"/>
    </row>
    <row r="74" spans="2:14" ht="42.95" hidden="1" customHeight="1" x14ac:dyDescent="0.25">
      <c r="B74" s="22">
        <v>2</v>
      </c>
      <c r="C74" s="239" t="s">
        <v>61</v>
      </c>
      <c r="D74" s="240"/>
      <c r="E74" s="27" t="str">
        <f>IF(E72=$L$15,"ДА","НЕТ")</f>
        <v>НЕТ</v>
      </c>
      <c r="F74" s="4"/>
      <c r="G74" s="5"/>
      <c r="H74" s="4"/>
      <c r="I74" s="4"/>
      <c r="J74" s="4"/>
      <c r="K74" s="4"/>
      <c r="L74" s="4"/>
      <c r="M74" s="4"/>
      <c r="N74" s="4"/>
    </row>
    <row r="75" spans="2:14" ht="51" hidden="1" customHeight="1" thickBot="1" x14ac:dyDescent="0.3">
      <c r="B75" s="24">
        <v>3</v>
      </c>
      <c r="C75" s="243" t="s">
        <v>62</v>
      </c>
      <c r="D75" s="244"/>
      <c r="E75" s="28" t="str">
        <f>IF(E72=$L$16,"ДА","НЕТ")</f>
        <v>НЕТ</v>
      </c>
      <c r="F75" s="4"/>
      <c r="G75" s="5"/>
      <c r="H75" s="4"/>
      <c r="I75" s="4"/>
      <c r="J75" s="4"/>
      <c r="K75" s="4"/>
      <c r="L75" s="4"/>
      <c r="M75" s="4"/>
      <c r="N75" s="4"/>
    </row>
    <row r="76" spans="2:14" ht="12" hidden="1" customHeight="1" thickBot="1" x14ac:dyDescent="0.25">
      <c r="B76" s="23"/>
      <c r="C76" s="18"/>
      <c r="E76" s="4"/>
      <c r="F76" s="4"/>
      <c r="G76" s="5"/>
      <c r="H76" s="4"/>
      <c r="I76" s="4"/>
      <c r="J76" s="4"/>
      <c r="K76" s="4"/>
      <c r="L76" s="4"/>
      <c r="M76" s="4"/>
      <c r="N76" s="4"/>
    </row>
    <row r="77" spans="2:14" ht="42.95" hidden="1" customHeight="1" thickBot="1" x14ac:dyDescent="0.3">
      <c r="B77" s="20" t="s">
        <v>97</v>
      </c>
      <c r="C77" s="241" t="s">
        <v>63</v>
      </c>
      <c r="D77" s="242"/>
      <c r="E77" s="101" t="s">
        <v>71</v>
      </c>
      <c r="F77" s="5"/>
      <c r="G77" s="5" t="s">
        <v>108</v>
      </c>
      <c r="H77" s="5" t="str">
        <f>E77</f>
        <v>Выберите вариант ответа</v>
      </c>
      <c r="I77" s="4" t="s">
        <v>110</v>
      </c>
      <c r="J77" s="4"/>
      <c r="K77" s="4"/>
      <c r="L77" s="4"/>
      <c r="M77" s="4"/>
      <c r="N77" s="4"/>
    </row>
    <row r="78" spans="2:14" ht="42.95" hidden="1" customHeight="1" x14ac:dyDescent="0.25">
      <c r="B78" s="22">
        <v>1</v>
      </c>
      <c r="C78" s="239" t="s">
        <v>64</v>
      </c>
      <c r="D78" s="240"/>
      <c r="E78" s="27" t="str">
        <f>IF(E77=$L$14,"ДА","НЕТ")</f>
        <v>НЕТ</v>
      </c>
      <c r="F78" s="4"/>
      <c r="G78" s="5"/>
      <c r="H78" s="4"/>
      <c r="I78" s="4" t="e">
        <f>(H77+H82)/2</f>
        <v>#VALUE!</v>
      </c>
      <c r="J78" s="4"/>
      <c r="K78" s="4"/>
      <c r="L78" s="4"/>
      <c r="M78" s="4"/>
      <c r="N78" s="4"/>
    </row>
    <row r="79" spans="2:14" ht="42.95" hidden="1" customHeight="1" x14ac:dyDescent="0.25">
      <c r="B79" s="22">
        <v>2</v>
      </c>
      <c r="C79" s="239" t="s">
        <v>65</v>
      </c>
      <c r="D79" s="240"/>
      <c r="E79" s="27" t="str">
        <f>IF(E77=$L$15,"ДА","НЕТ")</f>
        <v>НЕТ</v>
      </c>
      <c r="F79" s="4"/>
      <c r="G79" s="5"/>
      <c r="H79" s="4"/>
      <c r="I79" s="4"/>
      <c r="J79" s="4"/>
      <c r="K79" s="4"/>
      <c r="L79" s="4"/>
      <c r="M79" s="4"/>
      <c r="N79" s="4"/>
    </row>
    <row r="80" spans="2:14" ht="65.099999999999994" hidden="1" customHeight="1" thickBot="1" x14ac:dyDescent="0.3">
      <c r="B80" s="24">
        <v>3</v>
      </c>
      <c r="C80" s="243" t="s">
        <v>66</v>
      </c>
      <c r="D80" s="244"/>
      <c r="E80" s="28" t="str">
        <f>IF(E77=$L$16,"ДА","НЕТ")</f>
        <v>НЕТ</v>
      </c>
      <c r="F80" s="4"/>
      <c r="G80" s="5"/>
      <c r="H80" s="4"/>
      <c r="I80" s="4"/>
      <c r="J80" s="4"/>
      <c r="K80" s="4"/>
      <c r="L80" s="4"/>
      <c r="M80" s="4"/>
      <c r="N80" s="4"/>
    </row>
    <row r="81" spans="2:14" ht="18.75" hidden="1" x14ac:dyDescent="0.25">
      <c r="B81" s="23"/>
      <c r="C81" s="18"/>
      <c r="E81" s="4"/>
      <c r="F81" s="4"/>
      <c r="G81" s="5"/>
      <c r="H81" s="4"/>
      <c r="I81" s="4"/>
      <c r="J81" s="4"/>
      <c r="K81" s="4"/>
      <c r="L81" s="4"/>
      <c r="M81" s="4"/>
      <c r="N81" s="4"/>
    </row>
    <row r="82" spans="2:14" ht="30.75" hidden="1" thickBot="1" x14ac:dyDescent="0.3">
      <c r="B82" s="20" t="s">
        <v>98</v>
      </c>
      <c r="C82" s="241" t="s">
        <v>67</v>
      </c>
      <c r="D82" s="242"/>
      <c r="E82" s="101" t="s">
        <v>71</v>
      </c>
      <c r="F82" s="5"/>
      <c r="G82" s="5" t="s">
        <v>108</v>
      </c>
      <c r="H82" s="5" t="str">
        <f>E82</f>
        <v>Выберите вариант ответа</v>
      </c>
      <c r="I82" s="4"/>
      <c r="J82" s="4"/>
      <c r="K82" s="4"/>
      <c r="L82" s="4"/>
      <c r="M82" s="4"/>
      <c r="N82" s="4"/>
    </row>
    <row r="83" spans="2:14" ht="42.95" hidden="1" customHeight="1" x14ac:dyDescent="0.25">
      <c r="B83" s="22">
        <v>1</v>
      </c>
      <c r="C83" s="239" t="s">
        <v>68</v>
      </c>
      <c r="D83" s="240"/>
      <c r="E83" s="27" t="str">
        <f>IF(E82=$L$14,"ДА","НЕТ")</f>
        <v>НЕТ</v>
      </c>
      <c r="F83" s="4"/>
      <c r="G83" s="5"/>
      <c r="H83" s="4"/>
      <c r="I83" s="4"/>
      <c r="J83" s="4"/>
      <c r="K83" s="4"/>
      <c r="L83" s="4"/>
      <c r="M83" s="4"/>
      <c r="N83" s="4"/>
    </row>
    <row r="84" spans="2:14" ht="42.95" hidden="1" customHeight="1" x14ac:dyDescent="0.25">
      <c r="B84" s="22">
        <v>2</v>
      </c>
      <c r="C84" s="239" t="s">
        <v>69</v>
      </c>
      <c r="D84" s="240"/>
      <c r="E84" s="27" t="str">
        <f>IF(E82=$L$15,"ДА","НЕТ")</f>
        <v>НЕТ</v>
      </c>
      <c r="F84" s="4"/>
      <c r="G84" s="5"/>
      <c r="H84" s="4"/>
      <c r="I84" s="4"/>
      <c r="J84" s="4"/>
      <c r="K84" s="4"/>
      <c r="L84" s="4"/>
      <c r="M84" s="4"/>
      <c r="N84" s="4"/>
    </row>
    <row r="85" spans="2:14" ht="51" hidden="1" customHeight="1" thickBot="1" x14ac:dyDescent="0.3">
      <c r="B85" s="24">
        <v>3</v>
      </c>
      <c r="C85" s="243" t="s">
        <v>70</v>
      </c>
      <c r="D85" s="244"/>
      <c r="E85" s="28" t="str">
        <f>IF(E82=$L$16,"ДА","НЕТ")</f>
        <v>НЕТ</v>
      </c>
      <c r="F85" s="4"/>
      <c r="G85" s="5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G89" s="4"/>
    </row>
    <row r="90" spans="2:14" x14ac:dyDescent="0.25">
      <c r="G90" s="4"/>
    </row>
  </sheetData>
  <sheetProtection algorithmName="SHA-512" hashValue="XnZyr38dZBqwsrOSH0Dk3pm437j5snsI5EtugafETADDTDK/J9nO4oiewcugOmqmwILlyPKVO7cyZgSs3prHug==" saltValue="b9iRLhxn/P01eXIIza/Jrw==" spinCount="100000" sheet="1" objects="1" scenarios="1"/>
  <mergeCells count="56">
    <mergeCell ref="C80:D80"/>
    <mergeCell ref="C82:D82"/>
    <mergeCell ref="C83:D83"/>
    <mergeCell ref="C84:D84"/>
    <mergeCell ref="C85:D85"/>
    <mergeCell ref="C79:D79"/>
    <mergeCell ref="C65:D65"/>
    <mergeCell ref="C67:D67"/>
    <mergeCell ref="C68:D68"/>
    <mergeCell ref="C69:D69"/>
    <mergeCell ref="C70:D70"/>
    <mergeCell ref="C72:D72"/>
    <mergeCell ref="C73:D73"/>
    <mergeCell ref="C74:D74"/>
    <mergeCell ref="C75:D75"/>
    <mergeCell ref="C77:D77"/>
    <mergeCell ref="C78:D78"/>
    <mergeCell ref="C64:D64"/>
    <mergeCell ref="C50:D50"/>
    <mergeCell ref="C52:D52"/>
    <mergeCell ref="C53:D53"/>
    <mergeCell ref="C54:D54"/>
    <mergeCell ref="C55:D55"/>
    <mergeCell ref="C57:D57"/>
    <mergeCell ref="C58:D58"/>
    <mergeCell ref="C59:D59"/>
    <mergeCell ref="C60:D60"/>
    <mergeCell ref="C62:D62"/>
    <mergeCell ref="C63:D63"/>
    <mergeCell ref="C49:D49"/>
    <mergeCell ref="C35:D35"/>
    <mergeCell ref="C37:D37"/>
    <mergeCell ref="C38:D38"/>
    <mergeCell ref="C39:D39"/>
    <mergeCell ref="C40:D40"/>
    <mergeCell ref="C42:D42"/>
    <mergeCell ref="C43:D43"/>
    <mergeCell ref="C44:D44"/>
    <mergeCell ref="C45:D45"/>
    <mergeCell ref="C47:D47"/>
    <mergeCell ref="C48:D48"/>
    <mergeCell ref="C4:E4"/>
    <mergeCell ref="C6:E6"/>
    <mergeCell ref="C7:E7"/>
    <mergeCell ref="C8:E8"/>
    <mergeCell ref="C34:D34"/>
    <mergeCell ref="C10:E10"/>
    <mergeCell ref="C11:E11"/>
    <mergeCell ref="C24:E24"/>
    <mergeCell ref="C25:E25"/>
    <mergeCell ref="C27:D27"/>
    <mergeCell ref="C28:D28"/>
    <mergeCell ref="C29:D29"/>
    <mergeCell ref="C30:D30"/>
    <mergeCell ref="C32:D32"/>
    <mergeCell ref="C33:D33"/>
  </mergeCells>
  <dataValidations count="6">
    <dataValidation type="list" allowBlank="1" showInputMessage="1" showErrorMessage="1" sqref="E27:F27 H27 G84 E82:F82 H82 G79 E77:F77 H77 G74 E72:F72 H72 G69 E67:F67 H67 G64 E62:F62 H62 G59 E57:F57 H57 G54 E52:F52 H52 G49 E47:F47 H47 G44 E42:F42 H42 G39 E37:F37 H37 G34 E32:F32 H32 G28">
      <formula1>вопросник</formula1>
    </dataValidation>
    <dataValidation type="list" allowBlank="1" showInputMessage="1" showErrorMessage="1" sqref="G82 G27 G32 G37 G42 G47 G52 G57 G62 G67 G72 G77 G14:G22">
      <formula1>Институц</formula1>
    </dataValidation>
    <dataValidation type="list" allowBlank="1" showInputMessage="1" showErrorMessage="1" sqref="D14:D23">
      <formula1>ДАНЕТ</formula1>
    </dataValidation>
    <dataValidation type="list" allowBlank="1" showInputMessage="1" showErrorMessage="1" sqref="E16:E18">
      <formula1>Финансовая_политика1</formula1>
    </dataValidation>
    <dataValidation type="list" allowBlank="1" showInputMessage="1" showErrorMessage="1" sqref="E20">
      <formula1>Финансовая_политика3</formula1>
    </dataValidation>
    <dataValidation type="list" allowBlank="1" showInputMessage="1" showErrorMessage="1" sqref="E22">
      <formula1>Финансовая_политика2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Инструкции</vt:lpstr>
      <vt:lpstr>Результаты</vt:lpstr>
      <vt:lpstr>1. Институциональный</vt:lpstr>
      <vt:lpstr>2. Программный</vt:lpstr>
      <vt:lpstr>3. Финансовый</vt:lpstr>
      <vt:lpstr>'1. Институциональный'!вопросник</vt:lpstr>
      <vt:lpstr>'2. Программный'!вопросник</vt:lpstr>
      <vt:lpstr>'3. Финансовый'!вопросник</vt:lpstr>
      <vt:lpstr>'1. Институциональный'!ДАНЕТ</vt:lpstr>
      <vt:lpstr>'2. Программный'!ДАНЕТ</vt:lpstr>
      <vt:lpstr>'3. Финансовый'!ДАНЕТ</vt:lpstr>
      <vt:lpstr>'2. Программный'!Документы</vt:lpstr>
      <vt:lpstr>'3. Финансовый'!Документы</vt:lpstr>
      <vt:lpstr>Документы</vt:lpstr>
      <vt:lpstr>'2. Программный'!Институц</vt:lpstr>
      <vt:lpstr>'3. Финансовый'!Институц</vt:lpstr>
      <vt:lpstr>Институц</vt:lpstr>
      <vt:lpstr>Финансовая_политика1</vt:lpstr>
      <vt:lpstr>Финансовая_политика2</vt:lpstr>
      <vt:lpstr>Финансовая_политика3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Nechosina</dc:creator>
  <cp:lastModifiedBy>Елена Nechosina</cp:lastModifiedBy>
  <dcterms:created xsi:type="dcterms:W3CDTF">2018-12-14T09:49:07Z</dcterms:created>
  <dcterms:modified xsi:type="dcterms:W3CDTF">2019-03-26T10:48:51Z</dcterms:modified>
</cp:coreProperties>
</file>